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Thuthukani.Zondo\Desktop\lee-anne\"/>
    </mc:Choice>
  </mc:AlternateContent>
  <xr:revisionPtr revIDLastSave="0" documentId="13_ncr:1_{57814758-6D49-4039-93A5-9DFB2F99AED4}" xr6:coauthVersionLast="47" xr6:coauthVersionMax="47" xr10:uidLastSave="{00000000-0000-0000-0000-000000000000}"/>
  <bookViews>
    <workbookView xWindow="-108" yWindow="-108" windowWidth="23256" windowHeight="12576" xr2:uid="{3DB71EFC-C053-41D2-8731-71324A1CA26A}"/>
  </bookViews>
  <sheets>
    <sheet name="Apependix M" sheetId="1" r:id="rId1"/>
    <sheet name="Appendix M(i)" sheetId="3" r:id="rId2"/>
    <sheet name="Appendix M(ii)" sheetId="2" r:id="rId3"/>
  </sheets>
  <externalReferences>
    <externalReference r:id="rId4"/>
    <externalReference r:id="rId5"/>
  </externalReferences>
  <definedNames>
    <definedName name="desc">'[1]Template names'!$B$27</definedName>
    <definedName name="Head1">'[1]Template names'!$B$2</definedName>
    <definedName name="Head2">'[1]Template names'!$B$3</definedName>
    <definedName name="head27">'[1]Template names'!$B$30</definedName>
    <definedName name="head27a">'[1]Template names'!$B$31</definedName>
    <definedName name="Head38">'[1]Template names'!$B$42</definedName>
    <definedName name="Head39">'[1]Template names'!$B$43</definedName>
    <definedName name="Head40">'[1]Template names'!$B$44</definedName>
    <definedName name="Head41">'[1]Template names'!$B$45</definedName>
    <definedName name="Head5">'[1]Template names'!$B$6</definedName>
    <definedName name="Head57">'[1]Template names'!$B$61</definedName>
    <definedName name="Head6">'[1]Template names'!$B$9</definedName>
    <definedName name="Head7">'[1]Template names'!$B$10</definedName>
    <definedName name="Head8">'[1]Template names'!$B$11</definedName>
    <definedName name="muni">'[1]Template names'!$B$73</definedName>
    <definedName name="S71Sa">'[1]Template names'!$B$96</definedName>
    <definedName name="S71Sb">'[2]Template names'!$B$97</definedName>
    <definedName name="Zondo">'[2]Template names'!$B$73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8" i="3" l="1"/>
  <c r="J165" i="3"/>
  <c r="I164" i="3"/>
  <c r="J164" i="3" s="1"/>
  <c r="K163" i="3"/>
  <c r="H163" i="3"/>
  <c r="I163" i="3" s="1"/>
  <c r="J163" i="3" s="1"/>
  <c r="G163" i="3"/>
  <c r="F163" i="3"/>
  <c r="E163" i="3"/>
  <c r="D163" i="3"/>
  <c r="C163" i="3"/>
  <c r="I161" i="3"/>
  <c r="J161" i="3" s="1"/>
  <c r="K160" i="3"/>
  <c r="H160" i="3"/>
  <c r="G160" i="3"/>
  <c r="F160" i="3"/>
  <c r="E160" i="3"/>
  <c r="D160" i="3"/>
  <c r="C160" i="3"/>
  <c r="I158" i="3"/>
  <c r="J158" i="3" s="1"/>
  <c r="K157" i="3"/>
  <c r="H157" i="3"/>
  <c r="I157" i="3" s="1"/>
  <c r="J157" i="3" s="1"/>
  <c r="G157" i="3"/>
  <c r="F157" i="3"/>
  <c r="E157" i="3"/>
  <c r="D157" i="3"/>
  <c r="C157" i="3"/>
  <c r="I155" i="3"/>
  <c r="J155" i="3" s="1"/>
  <c r="K154" i="3"/>
  <c r="H154" i="3"/>
  <c r="G154" i="3"/>
  <c r="F154" i="3"/>
  <c r="E154" i="3"/>
  <c r="D154" i="3"/>
  <c r="C154" i="3"/>
  <c r="J153" i="3"/>
  <c r="I152" i="3"/>
  <c r="J152" i="3" s="1"/>
  <c r="K151" i="3"/>
  <c r="H151" i="3"/>
  <c r="G151" i="3"/>
  <c r="F151" i="3"/>
  <c r="E151" i="3"/>
  <c r="D151" i="3"/>
  <c r="C151" i="3"/>
  <c r="I149" i="3"/>
  <c r="J149" i="3" s="1"/>
  <c r="K148" i="3"/>
  <c r="H148" i="3"/>
  <c r="I148" i="3" s="1"/>
  <c r="J148" i="3" s="1"/>
  <c r="G148" i="3"/>
  <c r="F148" i="3"/>
  <c r="E148" i="3"/>
  <c r="D148" i="3"/>
  <c r="C148" i="3"/>
  <c r="I146" i="3"/>
  <c r="J146" i="3" s="1"/>
  <c r="I145" i="3"/>
  <c r="J145" i="3" s="1"/>
  <c r="I144" i="3"/>
  <c r="J144" i="3" s="1"/>
  <c r="I143" i="3"/>
  <c r="J143" i="3" s="1"/>
  <c r="J142" i="3"/>
  <c r="I142" i="3"/>
  <c r="J141" i="3"/>
  <c r="I141" i="3"/>
  <c r="K140" i="3"/>
  <c r="H140" i="3"/>
  <c r="I140" i="3" s="1"/>
  <c r="J140" i="3" s="1"/>
  <c r="G140" i="3"/>
  <c r="G138" i="3" s="1"/>
  <c r="F140" i="3"/>
  <c r="F138" i="3" s="1"/>
  <c r="E140" i="3"/>
  <c r="E138" i="3" s="1"/>
  <c r="D140" i="3"/>
  <c r="D138" i="3" s="1"/>
  <c r="C140" i="3"/>
  <c r="C138" i="3" s="1"/>
  <c r="I139" i="3"/>
  <c r="J139" i="3" s="1"/>
  <c r="K138" i="3"/>
  <c r="J137" i="3"/>
  <c r="I136" i="3"/>
  <c r="J136" i="3" s="1"/>
  <c r="K135" i="3"/>
  <c r="H135" i="3"/>
  <c r="I135" i="3" s="1"/>
  <c r="J135" i="3" s="1"/>
  <c r="G135" i="3"/>
  <c r="F135" i="3"/>
  <c r="E135" i="3"/>
  <c r="D135" i="3"/>
  <c r="C135" i="3"/>
  <c r="J134" i="3"/>
  <c r="J133" i="3"/>
  <c r="I133" i="3"/>
  <c r="J132" i="3"/>
  <c r="I132" i="3"/>
  <c r="I131" i="3"/>
  <c r="J131" i="3" s="1"/>
  <c r="K130" i="3"/>
  <c r="H130" i="3"/>
  <c r="I130" i="3" s="1"/>
  <c r="J130" i="3" s="1"/>
  <c r="G130" i="3"/>
  <c r="F130" i="3"/>
  <c r="E130" i="3"/>
  <c r="D130" i="3"/>
  <c r="C130" i="3"/>
  <c r="I129" i="3"/>
  <c r="J129" i="3" s="1"/>
  <c r="I128" i="3"/>
  <c r="J128" i="3" s="1"/>
  <c r="I127" i="3"/>
  <c r="J127" i="3" s="1"/>
  <c r="I126" i="3"/>
  <c r="J126" i="3" s="1"/>
  <c r="I125" i="3"/>
  <c r="J125" i="3" s="1"/>
  <c r="J124" i="3"/>
  <c r="I124" i="3"/>
  <c r="I123" i="3"/>
  <c r="J123" i="3" s="1"/>
  <c r="I122" i="3"/>
  <c r="J122" i="3" s="1"/>
  <c r="I121" i="3"/>
  <c r="J121" i="3" s="1"/>
  <c r="I120" i="3"/>
  <c r="J120" i="3" s="1"/>
  <c r="J119" i="3"/>
  <c r="I119" i="3"/>
  <c r="K118" i="3"/>
  <c r="K117" i="3" s="1"/>
  <c r="H118" i="3"/>
  <c r="I118" i="3" s="1"/>
  <c r="J118" i="3" s="1"/>
  <c r="G118" i="3"/>
  <c r="G117" i="3" s="1"/>
  <c r="F118" i="3"/>
  <c r="E118" i="3"/>
  <c r="D118" i="3"/>
  <c r="C118" i="3"/>
  <c r="C117" i="3" s="1"/>
  <c r="H117" i="3"/>
  <c r="I117" i="3" s="1"/>
  <c r="J117" i="3" s="1"/>
  <c r="I116" i="3"/>
  <c r="J116" i="3" s="1"/>
  <c r="I115" i="3"/>
  <c r="J115" i="3" s="1"/>
  <c r="K114" i="3"/>
  <c r="I114" i="3"/>
  <c r="J114" i="3" s="1"/>
  <c r="H114" i="3"/>
  <c r="G114" i="3"/>
  <c r="F114" i="3"/>
  <c r="E114" i="3"/>
  <c r="D114" i="3"/>
  <c r="C114" i="3"/>
  <c r="I113" i="3"/>
  <c r="J113" i="3" s="1"/>
  <c r="I112" i="3"/>
  <c r="J112" i="3" s="1"/>
  <c r="K111" i="3"/>
  <c r="H111" i="3"/>
  <c r="G111" i="3"/>
  <c r="I111" i="3" s="1"/>
  <c r="J111" i="3" s="1"/>
  <c r="F111" i="3"/>
  <c r="F110" i="3" s="1"/>
  <c r="E111" i="3"/>
  <c r="E110" i="3" s="1"/>
  <c r="D111" i="3"/>
  <c r="D110" i="3" s="1"/>
  <c r="C111" i="3"/>
  <c r="C110" i="3" s="1"/>
  <c r="H110" i="3"/>
  <c r="I110" i="3" s="1"/>
  <c r="J110" i="3" s="1"/>
  <c r="G110" i="3"/>
  <c r="I109" i="3"/>
  <c r="J109" i="3" s="1"/>
  <c r="I108" i="3"/>
  <c r="J108" i="3" s="1"/>
  <c r="I107" i="3"/>
  <c r="J107" i="3" s="1"/>
  <c r="I106" i="3"/>
  <c r="J106" i="3" s="1"/>
  <c r="J105" i="3"/>
  <c r="I105" i="3"/>
  <c r="I104" i="3"/>
  <c r="J104" i="3" s="1"/>
  <c r="K103" i="3"/>
  <c r="H103" i="3"/>
  <c r="I103" i="3" s="1"/>
  <c r="J103" i="3" s="1"/>
  <c r="G103" i="3"/>
  <c r="F103" i="3"/>
  <c r="E103" i="3"/>
  <c r="D103" i="3"/>
  <c r="C103" i="3"/>
  <c r="I102" i="3"/>
  <c r="J102" i="3" s="1"/>
  <c r="I101" i="3"/>
  <c r="J101" i="3" s="1"/>
  <c r="I100" i="3"/>
  <c r="J100" i="3" s="1"/>
  <c r="K99" i="3"/>
  <c r="H99" i="3"/>
  <c r="I99" i="3" s="1"/>
  <c r="J99" i="3" s="1"/>
  <c r="G99" i="3"/>
  <c r="F99" i="3"/>
  <c r="E99" i="3"/>
  <c r="D99" i="3"/>
  <c r="C99" i="3"/>
  <c r="I98" i="3"/>
  <c r="J98" i="3" s="1"/>
  <c r="I97" i="3"/>
  <c r="J97" i="3" s="1"/>
  <c r="I96" i="3"/>
  <c r="J96" i="3" s="1"/>
  <c r="I95" i="3"/>
  <c r="J95" i="3" s="1"/>
  <c r="J94" i="3"/>
  <c r="I94" i="3"/>
  <c r="I93" i="3"/>
  <c r="J93" i="3" s="1"/>
  <c r="I92" i="3"/>
  <c r="J92" i="3" s="1"/>
  <c r="I91" i="3"/>
  <c r="J91" i="3" s="1"/>
  <c r="I90" i="3"/>
  <c r="J90" i="3" s="1"/>
  <c r="I89" i="3"/>
  <c r="J89" i="3" s="1"/>
  <c r="J88" i="3"/>
  <c r="I88" i="3"/>
  <c r="I87" i="3"/>
  <c r="J87" i="3" s="1"/>
  <c r="I86" i="3"/>
  <c r="J86" i="3" s="1"/>
  <c r="I85" i="3"/>
  <c r="J85" i="3" s="1"/>
  <c r="I84" i="3"/>
  <c r="J84" i="3" s="1"/>
  <c r="I83" i="3"/>
  <c r="J83" i="3" s="1"/>
  <c r="J82" i="3"/>
  <c r="I82" i="3"/>
  <c r="I81" i="3"/>
  <c r="J81" i="3" s="1"/>
  <c r="I80" i="3"/>
  <c r="J80" i="3" s="1"/>
  <c r="I79" i="3"/>
  <c r="J79" i="3" s="1"/>
  <c r="I78" i="3"/>
  <c r="J78" i="3" s="1"/>
  <c r="I77" i="3"/>
  <c r="J77" i="3" s="1"/>
  <c r="K76" i="3"/>
  <c r="H76" i="3"/>
  <c r="H75" i="3" s="1"/>
  <c r="I75" i="3" s="1"/>
  <c r="J75" i="3" s="1"/>
  <c r="G76" i="3"/>
  <c r="G75" i="3" s="1"/>
  <c r="F76" i="3"/>
  <c r="F75" i="3" s="1"/>
  <c r="E76" i="3"/>
  <c r="E75" i="3" s="1"/>
  <c r="D76" i="3"/>
  <c r="D75" i="3" s="1"/>
  <c r="C76" i="3"/>
  <c r="C75" i="3" s="1"/>
  <c r="K75" i="3"/>
  <c r="J74" i="3"/>
  <c r="I73" i="3"/>
  <c r="J73" i="3" s="1"/>
  <c r="I72" i="3"/>
  <c r="J72" i="3" s="1"/>
  <c r="J71" i="3"/>
  <c r="I71" i="3"/>
  <c r="I70" i="3"/>
  <c r="J70" i="3" s="1"/>
  <c r="K69" i="3"/>
  <c r="H69" i="3"/>
  <c r="I69" i="3" s="1"/>
  <c r="J69" i="3" s="1"/>
  <c r="G69" i="3"/>
  <c r="F69" i="3"/>
  <c r="E69" i="3"/>
  <c r="D69" i="3"/>
  <c r="C69" i="3"/>
  <c r="J68" i="3"/>
  <c r="I68" i="3"/>
  <c r="I67" i="3"/>
  <c r="J67" i="3" s="1"/>
  <c r="I66" i="3"/>
  <c r="J66" i="3" s="1"/>
  <c r="I65" i="3"/>
  <c r="J65" i="3" s="1"/>
  <c r="I64" i="3"/>
  <c r="J64" i="3" s="1"/>
  <c r="K63" i="3"/>
  <c r="H63" i="3"/>
  <c r="G63" i="3"/>
  <c r="I63" i="3" s="1"/>
  <c r="J63" i="3" s="1"/>
  <c r="F63" i="3"/>
  <c r="E63" i="3"/>
  <c r="D63" i="3"/>
  <c r="C63" i="3"/>
  <c r="I62" i="3"/>
  <c r="J62" i="3" s="1"/>
  <c r="I61" i="3"/>
  <c r="J61" i="3" s="1"/>
  <c r="J60" i="3"/>
  <c r="I60" i="3"/>
  <c r="I59" i="3"/>
  <c r="J59" i="3" s="1"/>
  <c r="I58" i="3"/>
  <c r="J58" i="3" s="1"/>
  <c r="I57" i="3"/>
  <c r="J57" i="3" s="1"/>
  <c r="I56" i="3"/>
  <c r="J56" i="3" s="1"/>
  <c r="I55" i="3"/>
  <c r="J55" i="3" s="1"/>
  <c r="J54" i="3"/>
  <c r="I54" i="3"/>
  <c r="K53" i="3"/>
  <c r="H53" i="3"/>
  <c r="I53" i="3" s="1"/>
  <c r="J53" i="3" s="1"/>
  <c r="G53" i="3"/>
  <c r="F53" i="3"/>
  <c r="E53" i="3"/>
  <c r="D53" i="3"/>
  <c r="C53" i="3"/>
  <c r="I52" i="3"/>
  <c r="J52" i="3" s="1"/>
  <c r="J51" i="3"/>
  <c r="I51" i="3"/>
  <c r="I50" i="3"/>
  <c r="J50" i="3" s="1"/>
  <c r="I49" i="3"/>
  <c r="J49" i="3" s="1"/>
  <c r="I48" i="3"/>
  <c r="J48" i="3" s="1"/>
  <c r="I47" i="3"/>
  <c r="J47" i="3" s="1"/>
  <c r="I46" i="3"/>
  <c r="J46" i="3" s="1"/>
  <c r="K45" i="3"/>
  <c r="H45" i="3"/>
  <c r="I45" i="3" s="1"/>
  <c r="J45" i="3" s="1"/>
  <c r="G45" i="3"/>
  <c r="F45" i="3"/>
  <c r="E45" i="3"/>
  <c r="D45" i="3"/>
  <c r="C45" i="3"/>
  <c r="I44" i="3"/>
  <c r="J44" i="3" s="1"/>
  <c r="J43" i="3"/>
  <c r="I43" i="3"/>
  <c r="I42" i="3"/>
  <c r="J42" i="3" s="1"/>
  <c r="I41" i="3"/>
  <c r="J41" i="3" s="1"/>
  <c r="I40" i="3"/>
  <c r="J40" i="3" s="1"/>
  <c r="I39" i="3"/>
  <c r="J39" i="3" s="1"/>
  <c r="K38" i="3"/>
  <c r="I38" i="3"/>
  <c r="J38" i="3" s="1"/>
  <c r="H38" i="3"/>
  <c r="G38" i="3"/>
  <c r="F38" i="3"/>
  <c r="E38" i="3"/>
  <c r="D38" i="3"/>
  <c r="C38" i="3"/>
  <c r="I37" i="3"/>
  <c r="J37" i="3" s="1"/>
  <c r="I36" i="3"/>
  <c r="J36" i="3" s="1"/>
  <c r="I35" i="3"/>
  <c r="J35" i="3" s="1"/>
  <c r="J34" i="3"/>
  <c r="I34" i="3"/>
  <c r="I33" i="3"/>
  <c r="J33" i="3" s="1"/>
  <c r="I32" i="3"/>
  <c r="J32" i="3" s="1"/>
  <c r="I31" i="3"/>
  <c r="J31" i="3" s="1"/>
  <c r="I30" i="3"/>
  <c r="J30" i="3" s="1"/>
  <c r="I29" i="3"/>
  <c r="J29" i="3" s="1"/>
  <c r="J28" i="3"/>
  <c r="I28" i="3"/>
  <c r="K27" i="3"/>
  <c r="H27" i="3"/>
  <c r="I27" i="3" s="1"/>
  <c r="J27" i="3" s="1"/>
  <c r="G27" i="3"/>
  <c r="F27" i="3"/>
  <c r="E27" i="3"/>
  <c r="D27" i="3"/>
  <c r="C27" i="3"/>
  <c r="J26" i="3"/>
  <c r="I26" i="3"/>
  <c r="I25" i="3"/>
  <c r="J25" i="3" s="1"/>
  <c r="I24" i="3"/>
  <c r="J24" i="3" s="1"/>
  <c r="I23" i="3"/>
  <c r="J23" i="3" s="1"/>
  <c r="I22" i="3"/>
  <c r="J22" i="3" s="1"/>
  <c r="I21" i="3"/>
  <c r="J21" i="3" s="1"/>
  <c r="J20" i="3"/>
  <c r="I20" i="3"/>
  <c r="I19" i="3"/>
  <c r="J19" i="3" s="1"/>
  <c r="I18" i="3"/>
  <c r="J18" i="3" s="1"/>
  <c r="K17" i="3"/>
  <c r="H17" i="3"/>
  <c r="G17" i="3"/>
  <c r="F17" i="3"/>
  <c r="E17" i="3"/>
  <c r="D17" i="3"/>
  <c r="C17" i="3"/>
  <c r="I16" i="3"/>
  <c r="J16" i="3" s="1"/>
  <c r="I15" i="3"/>
  <c r="J15" i="3" s="1"/>
  <c r="I14" i="3"/>
  <c r="J14" i="3" s="1"/>
  <c r="K13" i="3"/>
  <c r="J13" i="3"/>
  <c r="I13" i="3"/>
  <c r="H13" i="3"/>
  <c r="G13" i="3"/>
  <c r="F13" i="3"/>
  <c r="E13" i="3"/>
  <c r="D13" i="3"/>
  <c r="C13" i="3"/>
  <c r="I12" i="3"/>
  <c r="J12" i="3" s="1"/>
  <c r="I11" i="3"/>
  <c r="J11" i="3" s="1"/>
  <c r="I10" i="3"/>
  <c r="J10" i="3" s="1"/>
  <c r="J9" i="3"/>
  <c r="I9" i="3"/>
  <c r="K8" i="3"/>
  <c r="H8" i="3"/>
  <c r="H7" i="3" s="1"/>
  <c r="G8" i="3"/>
  <c r="G7" i="3" s="1"/>
  <c r="F8" i="3"/>
  <c r="F7" i="3" s="1"/>
  <c r="E8" i="3"/>
  <c r="E7" i="3" s="1"/>
  <c r="D8" i="3"/>
  <c r="C8" i="3"/>
  <c r="K7" i="3"/>
  <c r="K3" i="3"/>
  <c r="J3" i="3"/>
  <c r="I3" i="3"/>
  <c r="H3" i="3"/>
  <c r="G3" i="3"/>
  <c r="F3" i="3"/>
  <c r="E3" i="3"/>
  <c r="D3" i="3"/>
  <c r="C3" i="3"/>
  <c r="D2" i="3"/>
  <c r="C2" i="3"/>
  <c r="B2" i="3"/>
  <c r="A2" i="3"/>
  <c r="A1" i="3"/>
  <c r="J165" i="2"/>
  <c r="I164" i="2"/>
  <c r="J164" i="2" s="1"/>
  <c r="K163" i="2"/>
  <c r="H163" i="2"/>
  <c r="G163" i="2"/>
  <c r="F163" i="2"/>
  <c r="E163" i="2"/>
  <c r="D163" i="2"/>
  <c r="C163" i="2"/>
  <c r="I161" i="2"/>
  <c r="J161" i="2" s="1"/>
  <c r="K160" i="2"/>
  <c r="H160" i="2"/>
  <c r="G160" i="2"/>
  <c r="F160" i="2"/>
  <c r="E160" i="2"/>
  <c r="D160" i="2"/>
  <c r="C160" i="2"/>
  <c r="I158" i="2"/>
  <c r="J158" i="2" s="1"/>
  <c r="K157" i="2"/>
  <c r="H157" i="2"/>
  <c r="G157" i="2"/>
  <c r="I157" i="2" s="1"/>
  <c r="J157" i="2" s="1"/>
  <c r="F157" i="2"/>
  <c r="E157" i="2"/>
  <c r="D157" i="2"/>
  <c r="C157" i="2"/>
  <c r="I155" i="2"/>
  <c r="J155" i="2" s="1"/>
  <c r="K154" i="2"/>
  <c r="H154" i="2"/>
  <c r="I154" i="2" s="1"/>
  <c r="J154" i="2" s="1"/>
  <c r="G154" i="2"/>
  <c r="F154" i="2"/>
  <c r="E154" i="2"/>
  <c r="D154" i="2"/>
  <c r="C154" i="2"/>
  <c r="J153" i="2"/>
  <c r="I152" i="2"/>
  <c r="J152" i="2" s="1"/>
  <c r="K151" i="2"/>
  <c r="H151" i="2"/>
  <c r="I151" i="2" s="1"/>
  <c r="J151" i="2" s="1"/>
  <c r="G151" i="2"/>
  <c r="F151" i="2"/>
  <c r="E151" i="2"/>
  <c r="D151" i="2"/>
  <c r="C151" i="2"/>
  <c r="I149" i="2"/>
  <c r="J149" i="2" s="1"/>
  <c r="K148" i="2"/>
  <c r="H148" i="2"/>
  <c r="I148" i="2" s="1"/>
  <c r="J148" i="2" s="1"/>
  <c r="G148" i="2"/>
  <c r="F148" i="2"/>
  <c r="E148" i="2"/>
  <c r="D148" i="2"/>
  <c r="C148" i="2"/>
  <c r="I146" i="2"/>
  <c r="J146" i="2" s="1"/>
  <c r="I145" i="2"/>
  <c r="J145" i="2" s="1"/>
  <c r="I144" i="2"/>
  <c r="J144" i="2" s="1"/>
  <c r="I143" i="2"/>
  <c r="J143" i="2" s="1"/>
  <c r="I142" i="2"/>
  <c r="J142" i="2" s="1"/>
  <c r="I141" i="2"/>
  <c r="J141" i="2" s="1"/>
  <c r="K140" i="2"/>
  <c r="K138" i="2" s="1"/>
  <c r="H140" i="2"/>
  <c r="G140" i="2"/>
  <c r="G138" i="2" s="1"/>
  <c r="F140" i="2"/>
  <c r="F138" i="2" s="1"/>
  <c r="E140" i="2"/>
  <c r="E138" i="2" s="1"/>
  <c r="D140" i="2"/>
  <c r="D138" i="2" s="1"/>
  <c r="C140" i="2"/>
  <c r="C138" i="2" s="1"/>
  <c r="I139" i="2"/>
  <c r="J139" i="2" s="1"/>
  <c r="J137" i="2"/>
  <c r="I136" i="2"/>
  <c r="J136" i="2" s="1"/>
  <c r="K135" i="2"/>
  <c r="H135" i="2"/>
  <c r="G135" i="2"/>
  <c r="F135" i="2"/>
  <c r="E135" i="2"/>
  <c r="D135" i="2"/>
  <c r="C135" i="2"/>
  <c r="J134" i="2"/>
  <c r="I133" i="2"/>
  <c r="J133" i="2" s="1"/>
  <c r="I132" i="2"/>
  <c r="J132" i="2" s="1"/>
  <c r="I131" i="2"/>
  <c r="J131" i="2" s="1"/>
  <c r="K130" i="2"/>
  <c r="H130" i="2"/>
  <c r="I130" i="2" s="1"/>
  <c r="J130" i="2" s="1"/>
  <c r="G130" i="2"/>
  <c r="F130" i="2"/>
  <c r="E130" i="2"/>
  <c r="D130" i="2"/>
  <c r="C130" i="2"/>
  <c r="I129" i="2"/>
  <c r="J129" i="2" s="1"/>
  <c r="I128" i="2"/>
  <c r="J128" i="2" s="1"/>
  <c r="I127" i="2"/>
  <c r="J127" i="2" s="1"/>
  <c r="I126" i="2"/>
  <c r="J126" i="2" s="1"/>
  <c r="I125" i="2"/>
  <c r="J125" i="2" s="1"/>
  <c r="I124" i="2"/>
  <c r="J124" i="2" s="1"/>
  <c r="I123" i="2"/>
  <c r="J123" i="2" s="1"/>
  <c r="I122" i="2"/>
  <c r="J122" i="2" s="1"/>
  <c r="I121" i="2"/>
  <c r="J121" i="2" s="1"/>
  <c r="I120" i="2"/>
  <c r="J120" i="2" s="1"/>
  <c r="I119" i="2"/>
  <c r="J119" i="2" s="1"/>
  <c r="K118" i="2"/>
  <c r="H118" i="2"/>
  <c r="G118" i="2"/>
  <c r="F118" i="2"/>
  <c r="F117" i="2" s="1"/>
  <c r="E118" i="2"/>
  <c r="E117" i="2" s="1"/>
  <c r="D118" i="2"/>
  <c r="D117" i="2" s="1"/>
  <c r="C118" i="2"/>
  <c r="C117" i="2" s="1"/>
  <c r="I116" i="2"/>
  <c r="J116" i="2" s="1"/>
  <c r="I115" i="2"/>
  <c r="J115" i="2" s="1"/>
  <c r="K114" i="2"/>
  <c r="H114" i="2"/>
  <c r="G114" i="2"/>
  <c r="F114" i="2"/>
  <c r="E114" i="2"/>
  <c r="D114" i="2"/>
  <c r="C114" i="2"/>
  <c r="I113" i="2"/>
  <c r="J113" i="2" s="1"/>
  <c r="I112" i="2"/>
  <c r="J112" i="2" s="1"/>
  <c r="K111" i="2"/>
  <c r="K110" i="2" s="1"/>
  <c r="H111" i="2"/>
  <c r="G111" i="2"/>
  <c r="F111" i="2"/>
  <c r="E111" i="2"/>
  <c r="E110" i="2" s="1"/>
  <c r="D111" i="2"/>
  <c r="C111" i="2"/>
  <c r="D110" i="2"/>
  <c r="C110" i="2"/>
  <c r="I109" i="2"/>
  <c r="J109" i="2" s="1"/>
  <c r="I108" i="2"/>
  <c r="J108" i="2" s="1"/>
  <c r="I107" i="2"/>
  <c r="J107" i="2" s="1"/>
  <c r="I106" i="2"/>
  <c r="J106" i="2" s="1"/>
  <c r="I105" i="2"/>
  <c r="J105" i="2" s="1"/>
  <c r="I104" i="2"/>
  <c r="J104" i="2" s="1"/>
  <c r="K103" i="2"/>
  <c r="H103" i="2"/>
  <c r="I103" i="2" s="1"/>
  <c r="J103" i="2" s="1"/>
  <c r="G103" i="2"/>
  <c r="F103" i="2"/>
  <c r="E103" i="2"/>
  <c r="D103" i="2"/>
  <c r="C103" i="2"/>
  <c r="I102" i="2"/>
  <c r="J102" i="2" s="1"/>
  <c r="I101" i="2"/>
  <c r="J101" i="2" s="1"/>
  <c r="J100" i="2"/>
  <c r="I100" i="2"/>
  <c r="K99" i="2"/>
  <c r="H99" i="2"/>
  <c r="I99" i="2" s="1"/>
  <c r="J99" i="2" s="1"/>
  <c r="G99" i="2"/>
  <c r="F99" i="2"/>
  <c r="E99" i="2"/>
  <c r="E75" i="2" s="1"/>
  <c r="D99" i="2"/>
  <c r="D75" i="2" s="1"/>
  <c r="C99" i="2"/>
  <c r="I98" i="2"/>
  <c r="J98" i="2" s="1"/>
  <c r="I97" i="2"/>
  <c r="J97" i="2" s="1"/>
  <c r="I96" i="2"/>
  <c r="J96" i="2" s="1"/>
  <c r="I95" i="2"/>
  <c r="J95" i="2" s="1"/>
  <c r="I94" i="2"/>
  <c r="J94" i="2" s="1"/>
  <c r="I93" i="2"/>
  <c r="J93" i="2" s="1"/>
  <c r="I92" i="2"/>
  <c r="J92" i="2" s="1"/>
  <c r="I91" i="2"/>
  <c r="J91" i="2" s="1"/>
  <c r="J90" i="2"/>
  <c r="I90" i="2"/>
  <c r="I89" i="2"/>
  <c r="J89" i="2" s="1"/>
  <c r="I88" i="2"/>
  <c r="J88" i="2" s="1"/>
  <c r="I87" i="2"/>
  <c r="J87" i="2" s="1"/>
  <c r="I86" i="2"/>
  <c r="J86" i="2" s="1"/>
  <c r="I85" i="2"/>
  <c r="J85" i="2" s="1"/>
  <c r="I84" i="2"/>
  <c r="J84" i="2" s="1"/>
  <c r="I83" i="2"/>
  <c r="J83" i="2" s="1"/>
  <c r="I82" i="2"/>
  <c r="J82" i="2" s="1"/>
  <c r="I81" i="2"/>
  <c r="J81" i="2" s="1"/>
  <c r="I80" i="2"/>
  <c r="J80" i="2" s="1"/>
  <c r="I79" i="2"/>
  <c r="J79" i="2" s="1"/>
  <c r="J78" i="2"/>
  <c r="I78" i="2"/>
  <c r="I77" i="2"/>
  <c r="J77" i="2" s="1"/>
  <c r="K76" i="2"/>
  <c r="K75" i="2" s="1"/>
  <c r="H76" i="2"/>
  <c r="H75" i="2" s="1"/>
  <c r="G76" i="2"/>
  <c r="G75" i="2" s="1"/>
  <c r="F76" i="2"/>
  <c r="F75" i="2" s="1"/>
  <c r="E76" i="2"/>
  <c r="D76" i="2"/>
  <c r="C76" i="2"/>
  <c r="C75" i="2"/>
  <c r="J74" i="2"/>
  <c r="I73" i="2"/>
  <c r="J73" i="2" s="1"/>
  <c r="I72" i="2"/>
  <c r="J72" i="2" s="1"/>
  <c r="I71" i="2"/>
  <c r="J71" i="2" s="1"/>
  <c r="I70" i="2"/>
  <c r="J70" i="2" s="1"/>
  <c r="K69" i="2"/>
  <c r="H69" i="2"/>
  <c r="I69" i="2" s="1"/>
  <c r="J69" i="2" s="1"/>
  <c r="G69" i="2"/>
  <c r="F69" i="2"/>
  <c r="E69" i="2"/>
  <c r="D69" i="2"/>
  <c r="C69" i="2"/>
  <c r="I68" i="2"/>
  <c r="J68" i="2" s="1"/>
  <c r="I67" i="2"/>
  <c r="J67" i="2" s="1"/>
  <c r="I66" i="2"/>
  <c r="J66" i="2" s="1"/>
  <c r="J65" i="2"/>
  <c r="I65" i="2"/>
  <c r="I64" i="2"/>
  <c r="J64" i="2" s="1"/>
  <c r="K63" i="2"/>
  <c r="H63" i="2"/>
  <c r="G63" i="2"/>
  <c r="F63" i="2"/>
  <c r="E63" i="2"/>
  <c r="D63" i="2"/>
  <c r="C63" i="2"/>
  <c r="J62" i="2"/>
  <c r="I62" i="2"/>
  <c r="I61" i="2"/>
  <c r="J61" i="2" s="1"/>
  <c r="I60" i="2"/>
  <c r="J60" i="2" s="1"/>
  <c r="I59" i="2"/>
  <c r="J59" i="2" s="1"/>
  <c r="I58" i="2"/>
  <c r="J58" i="2" s="1"/>
  <c r="I57" i="2"/>
  <c r="J57" i="2" s="1"/>
  <c r="I56" i="2"/>
  <c r="J56" i="2" s="1"/>
  <c r="I55" i="2"/>
  <c r="J55" i="2" s="1"/>
  <c r="I54" i="2"/>
  <c r="J54" i="2" s="1"/>
  <c r="K53" i="2"/>
  <c r="H53" i="2"/>
  <c r="I53" i="2" s="1"/>
  <c r="J53" i="2" s="1"/>
  <c r="G53" i="2"/>
  <c r="F53" i="2"/>
  <c r="E53" i="2"/>
  <c r="D53" i="2"/>
  <c r="C53" i="2"/>
  <c r="I52" i="2"/>
  <c r="J52" i="2" s="1"/>
  <c r="I51" i="2"/>
  <c r="J51" i="2" s="1"/>
  <c r="I50" i="2"/>
  <c r="J50" i="2" s="1"/>
  <c r="I49" i="2"/>
  <c r="J49" i="2" s="1"/>
  <c r="J48" i="2"/>
  <c r="I48" i="2"/>
  <c r="I47" i="2"/>
  <c r="J47" i="2" s="1"/>
  <c r="I46" i="2"/>
  <c r="J46" i="2" s="1"/>
  <c r="K45" i="2"/>
  <c r="H45" i="2"/>
  <c r="G45" i="2"/>
  <c r="F45" i="2"/>
  <c r="E45" i="2"/>
  <c r="D45" i="2"/>
  <c r="C45" i="2"/>
  <c r="I44" i="2"/>
  <c r="J44" i="2" s="1"/>
  <c r="I43" i="2"/>
  <c r="J43" i="2" s="1"/>
  <c r="I42" i="2"/>
  <c r="J42" i="2" s="1"/>
  <c r="I41" i="2"/>
  <c r="J41" i="2" s="1"/>
  <c r="I40" i="2"/>
  <c r="J40" i="2" s="1"/>
  <c r="I39" i="2"/>
  <c r="J39" i="2" s="1"/>
  <c r="K38" i="2"/>
  <c r="H38" i="2"/>
  <c r="G38" i="2"/>
  <c r="G7" i="2" s="1"/>
  <c r="F38" i="2"/>
  <c r="E38" i="2"/>
  <c r="D38" i="2"/>
  <c r="C38" i="2"/>
  <c r="I37" i="2"/>
  <c r="J37" i="2" s="1"/>
  <c r="I36" i="2"/>
  <c r="J36" i="2" s="1"/>
  <c r="I35" i="2"/>
  <c r="J35" i="2" s="1"/>
  <c r="I34" i="2"/>
  <c r="J34" i="2" s="1"/>
  <c r="I33" i="2"/>
  <c r="J33" i="2" s="1"/>
  <c r="I32" i="2"/>
  <c r="J32" i="2" s="1"/>
  <c r="J31" i="2"/>
  <c r="I31" i="2"/>
  <c r="I30" i="2"/>
  <c r="J30" i="2" s="1"/>
  <c r="I29" i="2"/>
  <c r="J29" i="2" s="1"/>
  <c r="I28" i="2"/>
  <c r="J28" i="2" s="1"/>
  <c r="K27" i="2"/>
  <c r="H27" i="2"/>
  <c r="I27" i="2" s="1"/>
  <c r="J27" i="2" s="1"/>
  <c r="G27" i="2"/>
  <c r="F27" i="2"/>
  <c r="E27" i="2"/>
  <c r="D27" i="2"/>
  <c r="C27" i="2"/>
  <c r="I26" i="2"/>
  <c r="J26" i="2" s="1"/>
  <c r="I25" i="2"/>
  <c r="J25" i="2" s="1"/>
  <c r="I24" i="2"/>
  <c r="J24" i="2" s="1"/>
  <c r="I23" i="2"/>
  <c r="J23" i="2" s="1"/>
  <c r="I22" i="2"/>
  <c r="J22" i="2" s="1"/>
  <c r="I21" i="2"/>
  <c r="J21" i="2" s="1"/>
  <c r="I20" i="2"/>
  <c r="J20" i="2" s="1"/>
  <c r="I19" i="2"/>
  <c r="J19" i="2" s="1"/>
  <c r="I18" i="2"/>
  <c r="J18" i="2" s="1"/>
  <c r="K17" i="2"/>
  <c r="H17" i="2"/>
  <c r="I17" i="2" s="1"/>
  <c r="J17" i="2" s="1"/>
  <c r="G17" i="2"/>
  <c r="F17" i="2"/>
  <c r="E17" i="2"/>
  <c r="D17" i="2"/>
  <c r="C17" i="2"/>
  <c r="I16" i="2"/>
  <c r="J16" i="2" s="1"/>
  <c r="I15" i="2"/>
  <c r="J15" i="2" s="1"/>
  <c r="J14" i="2"/>
  <c r="I14" i="2"/>
  <c r="K13" i="2"/>
  <c r="H13" i="2"/>
  <c r="G13" i="2"/>
  <c r="F13" i="2"/>
  <c r="E13" i="2"/>
  <c r="D13" i="2"/>
  <c r="C13" i="2"/>
  <c r="I12" i="2"/>
  <c r="J12" i="2" s="1"/>
  <c r="J11" i="2"/>
  <c r="I11" i="2"/>
  <c r="I10" i="2"/>
  <c r="J10" i="2" s="1"/>
  <c r="I9" i="2"/>
  <c r="J9" i="2" s="1"/>
  <c r="K8" i="2"/>
  <c r="H8" i="2"/>
  <c r="G8" i="2"/>
  <c r="F8" i="2"/>
  <c r="E8" i="2"/>
  <c r="D8" i="2"/>
  <c r="C8" i="2"/>
  <c r="C7" i="2"/>
  <c r="K3" i="2"/>
  <c r="J3" i="2"/>
  <c r="I3" i="2"/>
  <c r="H3" i="2"/>
  <c r="G3" i="2"/>
  <c r="F3" i="2"/>
  <c r="E3" i="2"/>
  <c r="D3" i="2"/>
  <c r="C3" i="2"/>
  <c r="D2" i="2"/>
  <c r="C2" i="2"/>
  <c r="B2" i="2"/>
  <c r="A2" i="2"/>
  <c r="A1" i="2"/>
  <c r="I154" i="3" l="1"/>
  <c r="J154" i="3" s="1"/>
  <c r="C7" i="3"/>
  <c r="C166" i="3" s="1"/>
  <c r="C171" i="3" s="1"/>
  <c r="D117" i="3"/>
  <c r="D7" i="3"/>
  <c r="D166" i="3" s="1"/>
  <c r="D171" i="3" s="1"/>
  <c r="E117" i="3"/>
  <c r="E166" i="3"/>
  <c r="E171" i="3" s="1"/>
  <c r="F117" i="3"/>
  <c r="I151" i="3"/>
  <c r="J151" i="3" s="1"/>
  <c r="F166" i="3"/>
  <c r="F171" i="3" s="1"/>
  <c r="I160" i="3"/>
  <c r="J160" i="3" s="1"/>
  <c r="G166" i="3"/>
  <c r="G171" i="3" s="1"/>
  <c r="I7" i="3"/>
  <c r="J7" i="3" s="1"/>
  <c r="I17" i="3"/>
  <c r="J17" i="3" s="1"/>
  <c r="K110" i="3"/>
  <c r="K166" i="3" s="1"/>
  <c r="K171" i="3" s="1"/>
  <c r="I8" i="3"/>
  <c r="J8" i="3" s="1"/>
  <c r="I76" i="3"/>
  <c r="J76" i="3" s="1"/>
  <c r="H138" i="3"/>
  <c r="I138" i="3" s="1"/>
  <c r="J138" i="3" s="1"/>
  <c r="I135" i="2"/>
  <c r="J135" i="2" s="1"/>
  <c r="G117" i="2"/>
  <c r="H117" i="2"/>
  <c r="K117" i="2"/>
  <c r="I140" i="2"/>
  <c r="J140" i="2" s="1"/>
  <c r="I163" i="2"/>
  <c r="J163" i="2" s="1"/>
  <c r="I160" i="2"/>
  <c r="J160" i="2" s="1"/>
  <c r="C166" i="2"/>
  <c r="E7" i="2"/>
  <c r="F7" i="2"/>
  <c r="I45" i="2"/>
  <c r="J45" i="2" s="1"/>
  <c r="H7" i="2"/>
  <c r="I13" i="2"/>
  <c r="J13" i="2" s="1"/>
  <c r="D7" i="2"/>
  <c r="E166" i="2"/>
  <c r="I7" i="2"/>
  <c r="J7" i="2" s="1"/>
  <c r="D166" i="2"/>
  <c r="I76" i="2"/>
  <c r="J76" i="2" s="1"/>
  <c r="I118" i="2"/>
  <c r="J118" i="2" s="1"/>
  <c r="H138" i="2"/>
  <c r="I138" i="2" s="1"/>
  <c r="J138" i="2" s="1"/>
  <c r="I8" i="2"/>
  <c r="J8" i="2" s="1"/>
  <c r="F110" i="2"/>
  <c r="F166" i="2" s="1"/>
  <c r="K7" i="2"/>
  <c r="K166" i="2" s="1"/>
  <c r="G110" i="2"/>
  <c r="I114" i="2"/>
  <c r="J114" i="2" s="1"/>
  <c r="H110" i="2"/>
  <c r="I110" i="2" s="1"/>
  <c r="J110" i="2" s="1"/>
  <c r="I111" i="2"/>
  <c r="J111" i="2" s="1"/>
  <c r="I38" i="2"/>
  <c r="J38" i="2" s="1"/>
  <c r="I63" i="2"/>
  <c r="J63" i="2" s="1"/>
  <c r="I75" i="2"/>
  <c r="J75" i="2" s="1"/>
  <c r="I117" i="2"/>
  <c r="J117" i="2" s="1"/>
  <c r="H166" i="3" l="1"/>
  <c r="G166" i="2"/>
  <c r="H166" i="2"/>
  <c r="I166" i="2" s="1"/>
  <c r="J166" i="2" s="1"/>
  <c r="H171" i="3" l="1"/>
  <c r="I166" i="3"/>
  <c r="J166" i="3" s="1"/>
  <c r="A168" i="1" l="1"/>
  <c r="J165" i="1"/>
  <c r="I164" i="1"/>
  <c r="J164" i="1" s="1"/>
  <c r="K163" i="1"/>
  <c r="H163" i="1"/>
  <c r="I163" i="1" s="1"/>
  <c r="J163" i="1" s="1"/>
  <c r="G163" i="1"/>
  <c r="F163" i="1"/>
  <c r="E163" i="1"/>
  <c r="D163" i="1"/>
  <c r="C163" i="1"/>
  <c r="I161" i="1"/>
  <c r="J161" i="1" s="1"/>
  <c r="K160" i="1"/>
  <c r="I160" i="1"/>
  <c r="J160" i="1" s="1"/>
  <c r="H160" i="1"/>
  <c r="G160" i="1"/>
  <c r="F160" i="1"/>
  <c r="E160" i="1"/>
  <c r="D160" i="1"/>
  <c r="C160" i="1"/>
  <c r="I158" i="1"/>
  <c r="J158" i="1" s="1"/>
  <c r="K157" i="1"/>
  <c r="H157" i="1"/>
  <c r="I157" i="1" s="1"/>
  <c r="J157" i="1" s="1"/>
  <c r="G157" i="1"/>
  <c r="F157" i="1"/>
  <c r="E157" i="1"/>
  <c r="D157" i="1"/>
  <c r="C157" i="1"/>
  <c r="I155" i="1"/>
  <c r="J155" i="1" s="1"/>
  <c r="K154" i="1"/>
  <c r="H154" i="1"/>
  <c r="I154" i="1" s="1"/>
  <c r="J154" i="1" s="1"/>
  <c r="G154" i="1"/>
  <c r="F154" i="1"/>
  <c r="E154" i="1"/>
  <c r="D154" i="1"/>
  <c r="C154" i="1"/>
  <c r="J153" i="1"/>
  <c r="I152" i="1"/>
  <c r="J152" i="1" s="1"/>
  <c r="K151" i="1"/>
  <c r="H151" i="1"/>
  <c r="I151" i="1" s="1"/>
  <c r="J151" i="1" s="1"/>
  <c r="G151" i="1"/>
  <c r="F151" i="1"/>
  <c r="E151" i="1"/>
  <c r="D151" i="1"/>
  <c r="C151" i="1"/>
  <c r="I149" i="1"/>
  <c r="J149" i="1" s="1"/>
  <c r="K148" i="1"/>
  <c r="H148" i="1"/>
  <c r="I148" i="1" s="1"/>
  <c r="J148" i="1" s="1"/>
  <c r="G148" i="1"/>
  <c r="F148" i="1"/>
  <c r="E148" i="1"/>
  <c r="D148" i="1"/>
  <c r="C148" i="1"/>
  <c r="I146" i="1"/>
  <c r="J146" i="1" s="1"/>
  <c r="I145" i="1"/>
  <c r="J145" i="1" s="1"/>
  <c r="I144" i="1"/>
  <c r="J144" i="1" s="1"/>
  <c r="I143" i="1"/>
  <c r="J143" i="1" s="1"/>
  <c r="I142" i="1"/>
  <c r="J142" i="1" s="1"/>
  <c r="J141" i="1"/>
  <c r="I141" i="1"/>
  <c r="K140" i="1"/>
  <c r="K138" i="1" s="1"/>
  <c r="H140" i="1"/>
  <c r="G140" i="1"/>
  <c r="F140" i="1"/>
  <c r="E140" i="1"/>
  <c r="D140" i="1"/>
  <c r="C140" i="1"/>
  <c r="I139" i="1"/>
  <c r="J139" i="1" s="1"/>
  <c r="G138" i="1"/>
  <c r="F138" i="1"/>
  <c r="E138" i="1"/>
  <c r="D138" i="1"/>
  <c r="C138" i="1"/>
  <c r="J137" i="1"/>
  <c r="I136" i="1"/>
  <c r="J136" i="1" s="1"/>
  <c r="K135" i="1"/>
  <c r="H135" i="1"/>
  <c r="G135" i="1"/>
  <c r="F135" i="1"/>
  <c r="E135" i="1"/>
  <c r="D135" i="1"/>
  <c r="C135" i="1"/>
  <c r="J134" i="1"/>
  <c r="J133" i="1"/>
  <c r="I133" i="1"/>
  <c r="I132" i="1"/>
  <c r="J132" i="1" s="1"/>
  <c r="I131" i="1"/>
  <c r="J131" i="1" s="1"/>
  <c r="K130" i="1"/>
  <c r="H130" i="1"/>
  <c r="H117" i="1" s="1"/>
  <c r="I117" i="1" s="1"/>
  <c r="J117" i="1" s="1"/>
  <c r="G130" i="1"/>
  <c r="F130" i="1"/>
  <c r="E130" i="1"/>
  <c r="D130" i="1"/>
  <c r="C130" i="1"/>
  <c r="I129" i="1"/>
  <c r="J129" i="1" s="1"/>
  <c r="I128" i="1"/>
  <c r="J128" i="1" s="1"/>
  <c r="I127" i="1"/>
  <c r="J127" i="1" s="1"/>
  <c r="I126" i="1"/>
  <c r="J126" i="1" s="1"/>
  <c r="I125" i="1"/>
  <c r="J125" i="1" s="1"/>
  <c r="J124" i="1"/>
  <c r="I124" i="1"/>
  <c r="I123" i="1"/>
  <c r="J123" i="1" s="1"/>
  <c r="I122" i="1"/>
  <c r="J122" i="1" s="1"/>
  <c r="I121" i="1"/>
  <c r="J121" i="1" s="1"/>
  <c r="I120" i="1"/>
  <c r="J120" i="1" s="1"/>
  <c r="I119" i="1"/>
  <c r="J119" i="1" s="1"/>
  <c r="K118" i="1"/>
  <c r="K117" i="1" s="1"/>
  <c r="H118" i="1"/>
  <c r="I118" i="1" s="1"/>
  <c r="J118" i="1" s="1"/>
  <c r="G118" i="1"/>
  <c r="G117" i="1" s="1"/>
  <c r="F118" i="1"/>
  <c r="F117" i="1" s="1"/>
  <c r="E118" i="1"/>
  <c r="E117" i="1" s="1"/>
  <c r="D118" i="1"/>
  <c r="D117" i="1" s="1"/>
  <c r="C118" i="1"/>
  <c r="C117" i="1"/>
  <c r="I116" i="1"/>
  <c r="J116" i="1" s="1"/>
  <c r="I115" i="1"/>
  <c r="J115" i="1" s="1"/>
  <c r="K114" i="1"/>
  <c r="J114" i="1"/>
  <c r="I114" i="1"/>
  <c r="H114" i="1"/>
  <c r="G114" i="1"/>
  <c r="F114" i="1"/>
  <c r="E114" i="1"/>
  <c r="D114" i="1"/>
  <c r="C114" i="1"/>
  <c r="I113" i="1"/>
  <c r="J113" i="1" s="1"/>
  <c r="I112" i="1"/>
  <c r="J112" i="1" s="1"/>
  <c r="K111" i="1"/>
  <c r="K110" i="1" s="1"/>
  <c r="H111" i="1"/>
  <c r="I111" i="1" s="1"/>
  <c r="J111" i="1" s="1"/>
  <c r="G111" i="1"/>
  <c r="F111" i="1"/>
  <c r="F110" i="1" s="1"/>
  <c r="E111" i="1"/>
  <c r="E110" i="1" s="1"/>
  <c r="D111" i="1"/>
  <c r="D110" i="1" s="1"/>
  <c r="C111" i="1"/>
  <c r="C110" i="1" s="1"/>
  <c r="H110" i="1"/>
  <c r="I110" i="1" s="1"/>
  <c r="J110" i="1" s="1"/>
  <c r="G110" i="1"/>
  <c r="I109" i="1"/>
  <c r="J109" i="1" s="1"/>
  <c r="I108" i="1"/>
  <c r="J108" i="1" s="1"/>
  <c r="I107" i="1"/>
  <c r="J107" i="1" s="1"/>
  <c r="I106" i="1"/>
  <c r="J106" i="1" s="1"/>
  <c r="I105" i="1"/>
  <c r="J105" i="1" s="1"/>
  <c r="I104" i="1"/>
  <c r="J104" i="1" s="1"/>
  <c r="K103" i="1"/>
  <c r="H103" i="1"/>
  <c r="I103" i="1" s="1"/>
  <c r="J103" i="1" s="1"/>
  <c r="G103" i="1"/>
  <c r="F103" i="1"/>
  <c r="E103" i="1"/>
  <c r="D103" i="1"/>
  <c r="C103" i="1"/>
  <c r="I102" i="1"/>
  <c r="J102" i="1" s="1"/>
  <c r="I101" i="1"/>
  <c r="J101" i="1" s="1"/>
  <c r="I100" i="1"/>
  <c r="J100" i="1" s="1"/>
  <c r="K99" i="1"/>
  <c r="K75" i="1" s="1"/>
  <c r="H99" i="1"/>
  <c r="I99" i="1" s="1"/>
  <c r="J99" i="1" s="1"/>
  <c r="G99" i="1"/>
  <c r="F99" i="1"/>
  <c r="E99" i="1"/>
  <c r="D99" i="1"/>
  <c r="C99" i="1"/>
  <c r="I98" i="1"/>
  <c r="J98" i="1" s="1"/>
  <c r="I97" i="1"/>
  <c r="J97" i="1" s="1"/>
  <c r="I96" i="1"/>
  <c r="J96" i="1" s="1"/>
  <c r="I95" i="1"/>
  <c r="J95" i="1" s="1"/>
  <c r="I94" i="1"/>
  <c r="J94" i="1" s="1"/>
  <c r="I93" i="1"/>
  <c r="J93" i="1" s="1"/>
  <c r="I92" i="1"/>
  <c r="J92" i="1" s="1"/>
  <c r="I91" i="1"/>
  <c r="J91" i="1" s="1"/>
  <c r="I90" i="1"/>
  <c r="J90" i="1" s="1"/>
  <c r="I89" i="1"/>
  <c r="J89" i="1" s="1"/>
  <c r="I88" i="1"/>
  <c r="J88" i="1" s="1"/>
  <c r="I87" i="1"/>
  <c r="J87" i="1" s="1"/>
  <c r="I86" i="1"/>
  <c r="J86" i="1" s="1"/>
  <c r="I85" i="1"/>
  <c r="J85" i="1" s="1"/>
  <c r="I84" i="1"/>
  <c r="J84" i="1" s="1"/>
  <c r="I83" i="1"/>
  <c r="J83" i="1" s="1"/>
  <c r="I82" i="1"/>
  <c r="J82" i="1" s="1"/>
  <c r="I81" i="1"/>
  <c r="J81" i="1" s="1"/>
  <c r="I80" i="1"/>
  <c r="J80" i="1" s="1"/>
  <c r="I79" i="1"/>
  <c r="J79" i="1" s="1"/>
  <c r="I78" i="1"/>
  <c r="J78" i="1" s="1"/>
  <c r="I77" i="1"/>
  <c r="J77" i="1" s="1"/>
  <c r="K76" i="1"/>
  <c r="H76" i="1"/>
  <c r="H75" i="1" s="1"/>
  <c r="G76" i="1"/>
  <c r="F76" i="1"/>
  <c r="F75" i="1" s="1"/>
  <c r="E76" i="1"/>
  <c r="E75" i="1" s="1"/>
  <c r="D76" i="1"/>
  <c r="C76" i="1"/>
  <c r="D75" i="1"/>
  <c r="C75" i="1"/>
  <c r="J74" i="1"/>
  <c r="J73" i="1"/>
  <c r="I73" i="1"/>
  <c r="I72" i="1"/>
  <c r="J72" i="1" s="1"/>
  <c r="J71" i="1"/>
  <c r="I71" i="1"/>
  <c r="I70" i="1"/>
  <c r="J70" i="1" s="1"/>
  <c r="K69" i="1"/>
  <c r="H69" i="1"/>
  <c r="I69" i="1" s="1"/>
  <c r="J69" i="1" s="1"/>
  <c r="G69" i="1"/>
  <c r="F69" i="1"/>
  <c r="E69" i="1"/>
  <c r="D69" i="1"/>
  <c r="C69" i="1"/>
  <c r="I68" i="1"/>
  <c r="J68" i="1" s="1"/>
  <c r="I67" i="1"/>
  <c r="J67" i="1" s="1"/>
  <c r="I66" i="1"/>
  <c r="J66" i="1" s="1"/>
  <c r="I65" i="1"/>
  <c r="J65" i="1" s="1"/>
  <c r="I64" i="1"/>
  <c r="J64" i="1" s="1"/>
  <c r="K63" i="1"/>
  <c r="H63" i="1"/>
  <c r="I63" i="1" s="1"/>
  <c r="J63" i="1" s="1"/>
  <c r="G63" i="1"/>
  <c r="F63" i="1"/>
  <c r="E63" i="1"/>
  <c r="D63" i="1"/>
  <c r="C63" i="1"/>
  <c r="I62" i="1"/>
  <c r="J62" i="1" s="1"/>
  <c r="I61" i="1"/>
  <c r="J61" i="1" s="1"/>
  <c r="J60" i="1"/>
  <c r="I60" i="1"/>
  <c r="I59" i="1"/>
  <c r="J59" i="1" s="1"/>
  <c r="I58" i="1"/>
  <c r="J58" i="1" s="1"/>
  <c r="I57" i="1"/>
  <c r="J57" i="1" s="1"/>
  <c r="I56" i="1"/>
  <c r="J56" i="1" s="1"/>
  <c r="I55" i="1"/>
  <c r="J55" i="1" s="1"/>
  <c r="J54" i="1"/>
  <c r="I54" i="1"/>
  <c r="K53" i="1"/>
  <c r="H53" i="1"/>
  <c r="G53" i="1"/>
  <c r="F53" i="1"/>
  <c r="E53" i="1"/>
  <c r="D53" i="1"/>
  <c r="C53" i="1"/>
  <c r="I52" i="1"/>
  <c r="J52" i="1" s="1"/>
  <c r="I51" i="1"/>
  <c r="J51" i="1" s="1"/>
  <c r="I50" i="1"/>
  <c r="J50" i="1" s="1"/>
  <c r="I49" i="1"/>
  <c r="J49" i="1" s="1"/>
  <c r="I48" i="1"/>
  <c r="J48" i="1" s="1"/>
  <c r="I47" i="1"/>
  <c r="J47" i="1" s="1"/>
  <c r="I46" i="1"/>
  <c r="J46" i="1" s="1"/>
  <c r="K45" i="1"/>
  <c r="H45" i="1"/>
  <c r="G45" i="1"/>
  <c r="F45" i="1"/>
  <c r="E45" i="1"/>
  <c r="D45" i="1"/>
  <c r="C45" i="1"/>
  <c r="I44" i="1"/>
  <c r="J44" i="1" s="1"/>
  <c r="J43" i="1"/>
  <c r="I43" i="1"/>
  <c r="I42" i="1"/>
  <c r="J42" i="1" s="1"/>
  <c r="I41" i="1"/>
  <c r="J41" i="1" s="1"/>
  <c r="I40" i="1"/>
  <c r="J40" i="1" s="1"/>
  <c r="I39" i="1"/>
  <c r="J39" i="1" s="1"/>
  <c r="K38" i="1"/>
  <c r="I38" i="1"/>
  <c r="J38" i="1" s="1"/>
  <c r="H38" i="1"/>
  <c r="G38" i="1"/>
  <c r="F38" i="1"/>
  <c r="E38" i="1"/>
  <c r="D38" i="1"/>
  <c r="C38" i="1"/>
  <c r="I37" i="1"/>
  <c r="J37" i="1" s="1"/>
  <c r="I36" i="1"/>
  <c r="J36" i="1" s="1"/>
  <c r="I35" i="1"/>
  <c r="J35" i="1" s="1"/>
  <c r="I34" i="1"/>
  <c r="J34" i="1" s="1"/>
  <c r="I33" i="1"/>
  <c r="J33" i="1" s="1"/>
  <c r="I32" i="1"/>
  <c r="J32" i="1" s="1"/>
  <c r="I31" i="1"/>
  <c r="J31" i="1" s="1"/>
  <c r="I30" i="1"/>
  <c r="J30" i="1" s="1"/>
  <c r="I29" i="1"/>
  <c r="J29" i="1" s="1"/>
  <c r="I28" i="1"/>
  <c r="J28" i="1" s="1"/>
  <c r="K27" i="1"/>
  <c r="H27" i="1"/>
  <c r="I27" i="1" s="1"/>
  <c r="J27" i="1" s="1"/>
  <c r="G27" i="1"/>
  <c r="F27" i="1"/>
  <c r="E27" i="1"/>
  <c r="D27" i="1"/>
  <c r="C27" i="1"/>
  <c r="J26" i="1"/>
  <c r="I26" i="1"/>
  <c r="I25" i="1"/>
  <c r="J25" i="1" s="1"/>
  <c r="I24" i="1"/>
  <c r="J24" i="1" s="1"/>
  <c r="I23" i="1"/>
  <c r="J23" i="1" s="1"/>
  <c r="I22" i="1"/>
  <c r="J22" i="1" s="1"/>
  <c r="I21" i="1"/>
  <c r="J21" i="1" s="1"/>
  <c r="J20" i="1"/>
  <c r="I20" i="1"/>
  <c r="I19" i="1"/>
  <c r="J19" i="1" s="1"/>
  <c r="I18" i="1"/>
  <c r="J18" i="1" s="1"/>
  <c r="K17" i="1"/>
  <c r="K7" i="1" s="1"/>
  <c r="H17" i="1"/>
  <c r="I17" i="1" s="1"/>
  <c r="J17" i="1" s="1"/>
  <c r="G17" i="1"/>
  <c r="F17" i="1"/>
  <c r="E17" i="1"/>
  <c r="D17" i="1"/>
  <c r="C17" i="1"/>
  <c r="I16" i="1"/>
  <c r="J16" i="1" s="1"/>
  <c r="I15" i="1"/>
  <c r="J15" i="1" s="1"/>
  <c r="J14" i="1"/>
  <c r="I14" i="1"/>
  <c r="K13" i="1"/>
  <c r="H13" i="1"/>
  <c r="I13" i="1" s="1"/>
  <c r="J13" i="1" s="1"/>
  <c r="G13" i="1"/>
  <c r="F13" i="1"/>
  <c r="E13" i="1"/>
  <c r="D13" i="1"/>
  <c r="C13" i="1"/>
  <c r="C7" i="1" s="1"/>
  <c r="C166" i="1" s="1"/>
  <c r="C171" i="1" s="1"/>
  <c r="I12" i="1"/>
  <c r="J12" i="1" s="1"/>
  <c r="I11" i="1"/>
  <c r="J11" i="1" s="1"/>
  <c r="I10" i="1"/>
  <c r="J10" i="1" s="1"/>
  <c r="J9" i="1"/>
  <c r="I9" i="1"/>
  <c r="K8" i="1"/>
  <c r="H8" i="1"/>
  <c r="G8" i="1"/>
  <c r="F8" i="1"/>
  <c r="E8" i="1"/>
  <c r="E7" i="1" s="1"/>
  <c r="E166" i="1" s="1"/>
  <c r="E171" i="1" s="1"/>
  <c r="D8" i="1"/>
  <c r="D7" i="1" s="1"/>
  <c r="D166" i="1" s="1"/>
  <c r="D171" i="1" s="1"/>
  <c r="C8" i="1"/>
  <c r="K3" i="1"/>
  <c r="J3" i="1"/>
  <c r="I3" i="1"/>
  <c r="H3" i="1"/>
  <c r="G3" i="1"/>
  <c r="F3" i="1"/>
  <c r="E3" i="1"/>
  <c r="D3" i="1"/>
  <c r="C3" i="1"/>
  <c r="D2" i="1"/>
  <c r="C2" i="1"/>
  <c r="B2" i="1"/>
  <c r="A2" i="1"/>
  <c r="A1" i="1"/>
  <c r="K166" i="1" l="1"/>
  <c r="K171" i="1" s="1"/>
  <c r="I75" i="1"/>
  <c r="J75" i="1" s="1"/>
  <c r="I140" i="1"/>
  <c r="J140" i="1" s="1"/>
  <c r="H138" i="1"/>
  <c r="I138" i="1" s="1"/>
  <c r="J138" i="1" s="1"/>
  <c r="F7" i="1"/>
  <c r="F166" i="1" s="1"/>
  <c r="F171" i="1" s="1"/>
  <c r="G7" i="1"/>
  <c r="G166" i="1" s="1"/>
  <c r="G171" i="1" s="1"/>
  <c r="H7" i="1"/>
  <c r="I8" i="1"/>
  <c r="J8" i="1" s="1"/>
  <c r="I45" i="1"/>
  <c r="J45" i="1" s="1"/>
  <c r="I130" i="1"/>
  <c r="J130" i="1" s="1"/>
  <c r="I135" i="1"/>
  <c r="J135" i="1" s="1"/>
  <c r="I53" i="1"/>
  <c r="J53" i="1" s="1"/>
  <c r="G75" i="1"/>
  <c r="I76" i="1"/>
  <c r="J76" i="1" s="1"/>
  <c r="I7" i="1" l="1"/>
  <c r="J7" i="1" s="1"/>
  <c r="H166" i="1"/>
  <c r="H171" i="1" l="1"/>
  <c r="I166" i="1"/>
  <c r="J166" i="1" s="1"/>
</calcChain>
</file>

<file path=xl/sharedStrings.xml><?xml version="1.0" encoding="utf-8"?>
<sst xmlns="http://schemas.openxmlformats.org/spreadsheetml/2006/main" count="1009" uniqueCount="253">
  <si>
    <t>R thousands</t>
  </si>
  <si>
    <t>%</t>
  </si>
  <si>
    <t>Capital expenditure on new assets by Asset Class/Sub-class</t>
  </si>
  <si>
    <t>Infrastructure</t>
  </si>
  <si>
    <t>Roads Infrastructure</t>
  </si>
  <si>
    <t>Roads</t>
  </si>
  <si>
    <t>0120</t>
  </si>
  <si>
    <t>CE</t>
  </si>
  <si>
    <t>Road Structures</t>
  </si>
  <si>
    <t>0130</t>
  </si>
  <si>
    <t>Road Furniture</t>
  </si>
  <si>
    <t>0140</t>
  </si>
  <si>
    <t>Capital Spares</t>
  </si>
  <si>
    <t>0150</t>
  </si>
  <si>
    <t>Storm water Infrastructure</t>
  </si>
  <si>
    <t>Drainage Collection</t>
  </si>
  <si>
    <t>0170</t>
  </si>
  <si>
    <t>Storm water Conveyance</t>
  </si>
  <si>
    <t>0180</t>
  </si>
  <si>
    <t>Attenuation</t>
  </si>
  <si>
    <t>0190</t>
  </si>
  <si>
    <t>Electrical Infrastructure</t>
  </si>
  <si>
    <t>Power Plants</t>
  </si>
  <si>
    <t>0210</t>
  </si>
  <si>
    <t>HV Substations</t>
  </si>
  <si>
    <t>0220</t>
  </si>
  <si>
    <t>HV Switching Station</t>
  </si>
  <si>
    <t>0230</t>
  </si>
  <si>
    <t>HV Transmission Conductors</t>
  </si>
  <si>
    <t>0240</t>
  </si>
  <si>
    <t>MV Substations</t>
  </si>
  <si>
    <t>0250</t>
  </si>
  <si>
    <t>MV Switching Stations</t>
  </si>
  <si>
    <t>0260</t>
  </si>
  <si>
    <t>MV Networks</t>
  </si>
  <si>
    <t>0270</t>
  </si>
  <si>
    <t>LV Networks</t>
  </si>
  <si>
    <t>0280</t>
  </si>
  <si>
    <t>0290</t>
  </si>
  <si>
    <t>Water Supply Infrastructure</t>
  </si>
  <si>
    <t>Dams and Weirs</t>
  </si>
  <si>
    <t>0310</t>
  </si>
  <si>
    <t>Boreholes</t>
  </si>
  <si>
    <t>0320</t>
  </si>
  <si>
    <t>Reservoirs</t>
  </si>
  <si>
    <t>0330</t>
  </si>
  <si>
    <t>Pump Stations</t>
  </si>
  <si>
    <t>0340</t>
  </si>
  <si>
    <t>Water Treatment Works</t>
  </si>
  <si>
    <t>0350</t>
  </si>
  <si>
    <t>Bulk Mains</t>
  </si>
  <si>
    <t>0360</t>
  </si>
  <si>
    <t>Distribution</t>
  </si>
  <si>
    <t>0370</t>
  </si>
  <si>
    <t>Distribution Points</t>
  </si>
  <si>
    <t>0380</t>
  </si>
  <si>
    <t>PRV Stations</t>
  </si>
  <si>
    <t>0390</t>
  </si>
  <si>
    <t>0400</t>
  </si>
  <si>
    <t>Sanitation Infrastructure</t>
  </si>
  <si>
    <t>Pump Station</t>
  </si>
  <si>
    <t>0420</t>
  </si>
  <si>
    <t>Reticulation</t>
  </si>
  <si>
    <t>0430</t>
  </si>
  <si>
    <t>Waste Water Treatment Works</t>
  </si>
  <si>
    <t>0440</t>
  </si>
  <si>
    <t>Outfall Sewers</t>
  </si>
  <si>
    <t>0450</t>
  </si>
  <si>
    <t>Toilet Facilities</t>
  </si>
  <si>
    <t>0460</t>
  </si>
  <si>
    <t>0470</t>
  </si>
  <si>
    <t>Solid Waste Infrastructure</t>
  </si>
  <si>
    <t>Landfill Sites</t>
  </si>
  <si>
    <t>0490</t>
  </si>
  <si>
    <t>Waste Transfer Stations</t>
  </si>
  <si>
    <t>0500</t>
  </si>
  <si>
    <t>Waste Processing Facilities</t>
  </si>
  <si>
    <t>0510</t>
  </si>
  <si>
    <t>Waste Drop-off Points</t>
  </si>
  <si>
    <t>0520</t>
  </si>
  <si>
    <t>Waste Separation Facilities</t>
  </si>
  <si>
    <t>0530</t>
  </si>
  <si>
    <t>Electricity Generation Facilities</t>
  </si>
  <si>
    <t>0540</t>
  </si>
  <si>
    <t>0550</t>
  </si>
  <si>
    <t>Rail Infrastructure</t>
  </si>
  <si>
    <t>Rail Lines</t>
  </si>
  <si>
    <t>0570</t>
  </si>
  <si>
    <t>Rail Structures</t>
  </si>
  <si>
    <t>0580</t>
  </si>
  <si>
    <t>Rail Furniture</t>
  </si>
  <si>
    <t>0590</t>
  </si>
  <si>
    <t>0600</t>
  </si>
  <si>
    <t>0610</t>
  </si>
  <si>
    <t>0620</t>
  </si>
  <si>
    <t>0630</t>
  </si>
  <si>
    <t>0640</t>
  </si>
  <si>
    <t>0650</t>
  </si>
  <si>
    <t>Coastal Infrastructure</t>
  </si>
  <si>
    <t>Sand Pumps</t>
  </si>
  <si>
    <t>0670</t>
  </si>
  <si>
    <t>Piers</t>
  </si>
  <si>
    <t>0680</t>
  </si>
  <si>
    <t>Revetments</t>
  </si>
  <si>
    <t>0690</t>
  </si>
  <si>
    <t>Promenades</t>
  </si>
  <si>
    <t>0700</t>
  </si>
  <si>
    <t>0710</t>
  </si>
  <si>
    <t>Information and Communication Infrastructure</t>
  </si>
  <si>
    <t>Data Centres</t>
  </si>
  <si>
    <t>0730</t>
  </si>
  <si>
    <t>Core Layers</t>
  </si>
  <si>
    <t>0740</t>
  </si>
  <si>
    <t>Distribution Layers</t>
  </si>
  <si>
    <t>0750</t>
  </si>
  <si>
    <t>0760</t>
  </si>
  <si>
    <t>Community Assets</t>
  </si>
  <si>
    <t>Community Facilities</t>
  </si>
  <si>
    <t>Halls</t>
  </si>
  <si>
    <t>0790</t>
  </si>
  <si>
    <t>Centres</t>
  </si>
  <si>
    <t>0800</t>
  </si>
  <si>
    <t>Crèches</t>
  </si>
  <si>
    <t>0810</t>
  </si>
  <si>
    <t>Clinics/Care Centres</t>
  </si>
  <si>
    <t>0820</t>
  </si>
  <si>
    <t>Fire/Ambulance Stations</t>
  </si>
  <si>
    <t>0830</t>
  </si>
  <si>
    <t>Testing Stations</t>
  </si>
  <si>
    <t>0840</t>
  </si>
  <si>
    <t>Museums</t>
  </si>
  <si>
    <t>0850</t>
  </si>
  <si>
    <t>Galleries</t>
  </si>
  <si>
    <t>0860</t>
  </si>
  <si>
    <t>Theatres</t>
  </si>
  <si>
    <t>0870</t>
  </si>
  <si>
    <t>Libraries</t>
  </si>
  <si>
    <t>0880</t>
  </si>
  <si>
    <t>Cemeteries/Crematoria</t>
  </si>
  <si>
    <t>0890</t>
  </si>
  <si>
    <t>Police</t>
  </si>
  <si>
    <t>0900</t>
  </si>
  <si>
    <t>Purls</t>
  </si>
  <si>
    <t>0910</t>
  </si>
  <si>
    <t>Public Open Space</t>
  </si>
  <si>
    <t>0920</t>
  </si>
  <si>
    <t>Nature Reserves</t>
  </si>
  <si>
    <t>0930</t>
  </si>
  <si>
    <t>Public Ablution Facilities</t>
  </si>
  <si>
    <t>0940</t>
  </si>
  <si>
    <t>Markets</t>
  </si>
  <si>
    <t>0950</t>
  </si>
  <si>
    <t>Stalls</t>
  </si>
  <si>
    <t>0960</t>
  </si>
  <si>
    <t>Abattoirs</t>
  </si>
  <si>
    <t>0970</t>
  </si>
  <si>
    <t>Airports</t>
  </si>
  <si>
    <t>0980</t>
  </si>
  <si>
    <t>Taxi Ranks/Bus Terminals</t>
  </si>
  <si>
    <t>0990</t>
  </si>
  <si>
    <t>1000</t>
  </si>
  <si>
    <t>Sport and Recreation Facilities</t>
  </si>
  <si>
    <t>Indoor Facilities</t>
  </si>
  <si>
    <t>1020</t>
  </si>
  <si>
    <t>Outdoor Facilities</t>
  </si>
  <si>
    <t>1030</t>
  </si>
  <si>
    <t>1040</t>
  </si>
  <si>
    <t>Heritage assets</t>
  </si>
  <si>
    <t>Monuments</t>
  </si>
  <si>
    <t>1060</t>
  </si>
  <si>
    <t>Historic Buildings</t>
  </si>
  <si>
    <t>1070</t>
  </si>
  <si>
    <t>Works of Art</t>
  </si>
  <si>
    <t>1080</t>
  </si>
  <si>
    <t>Conservation Areas</t>
  </si>
  <si>
    <t>1090</t>
  </si>
  <si>
    <t>Other Heritage</t>
  </si>
  <si>
    <t>1100</t>
  </si>
  <si>
    <t>Investment properties</t>
  </si>
  <si>
    <t>Revenue Generating</t>
  </si>
  <si>
    <t>Improved Property</t>
  </si>
  <si>
    <t>1130</t>
  </si>
  <si>
    <t>Unimproved Property</t>
  </si>
  <si>
    <t>1140</t>
  </si>
  <si>
    <t>Non-revenue Generating</t>
  </si>
  <si>
    <t>4002</t>
  </si>
  <si>
    <t>1160</t>
  </si>
  <si>
    <t>1170</t>
  </si>
  <si>
    <t>Other assets</t>
  </si>
  <si>
    <t>Operational Buildings</t>
  </si>
  <si>
    <t>Municipal Offices</t>
  </si>
  <si>
    <t>1200</t>
  </si>
  <si>
    <t>Pay/Enquiry Points</t>
  </si>
  <si>
    <t>1210</t>
  </si>
  <si>
    <t>Building Plan Offices</t>
  </si>
  <si>
    <t>1220</t>
  </si>
  <si>
    <t>Workshops</t>
  </si>
  <si>
    <t>1230</t>
  </si>
  <si>
    <t>Yards</t>
  </si>
  <si>
    <t>1240</t>
  </si>
  <si>
    <t>Stores</t>
  </si>
  <si>
    <t>1250</t>
  </si>
  <si>
    <t>Laboratories</t>
  </si>
  <si>
    <t>1260</t>
  </si>
  <si>
    <t>Training Centres</t>
  </si>
  <si>
    <t>1270</t>
  </si>
  <si>
    <t>Manufacturing Plant</t>
  </si>
  <si>
    <t>1280</t>
  </si>
  <si>
    <t>Depots</t>
  </si>
  <si>
    <t>1290</t>
  </si>
  <si>
    <t>1300</t>
  </si>
  <si>
    <t>Housing</t>
  </si>
  <si>
    <t>Staff Housing</t>
  </si>
  <si>
    <t>1320</t>
  </si>
  <si>
    <t>Social Housing</t>
  </si>
  <si>
    <t>1330</t>
  </si>
  <si>
    <t>1340</t>
  </si>
  <si>
    <t>Biological or Cultivated Assets</t>
  </si>
  <si>
    <t>1360</t>
  </si>
  <si>
    <t>Intangible Assets</t>
  </si>
  <si>
    <t>Servitudes</t>
  </si>
  <si>
    <t>1380</t>
  </si>
  <si>
    <t>Licences and Rights</t>
  </si>
  <si>
    <t>Water Rights</t>
  </si>
  <si>
    <t>1400</t>
  </si>
  <si>
    <t>Effluent Licenses</t>
  </si>
  <si>
    <t>1410</t>
  </si>
  <si>
    <t>Solid Waste Licenses</t>
  </si>
  <si>
    <t>1420</t>
  </si>
  <si>
    <t>Computer Software and Applications</t>
  </si>
  <si>
    <t>1430</t>
  </si>
  <si>
    <t>Load Settlement Software Applications</t>
  </si>
  <si>
    <t>1440</t>
  </si>
  <si>
    <t>Unspecified</t>
  </si>
  <si>
    <t>1450</t>
  </si>
  <si>
    <t>Computer Equipment</t>
  </si>
  <si>
    <t>1470</t>
  </si>
  <si>
    <t>Furniture and Office Equipment</t>
  </si>
  <si>
    <t>1490</t>
  </si>
  <si>
    <t>Machinery and Equipment</t>
  </si>
  <si>
    <t>1510</t>
  </si>
  <si>
    <t>Transport Assets</t>
  </si>
  <si>
    <t>1530</t>
  </si>
  <si>
    <t>Land</t>
  </si>
  <si>
    <t>1550</t>
  </si>
  <si>
    <t>Zoo's, Marine and Non-biological Animals</t>
  </si>
  <si>
    <t>1570</t>
  </si>
  <si>
    <t>Total Capital Expenditure on new assets</t>
  </si>
  <si>
    <t>1. Total Capital Expenditure on new assets (SC13a) plus Total Capital Expenditure on renewal of existing assets (SC13b) plus Total Capital Expenditure on upgrading of existing assets (SC13e)  must reconcile to total capital expenditure in Table C5</t>
  </si>
  <si>
    <t>check balance</t>
  </si>
  <si>
    <t>Capital expenditure on renewal of existing assets by Asset Class/Sub-class</t>
  </si>
  <si>
    <t>.</t>
  </si>
  <si>
    <t xml:space="preserve">Total Capital Expenditure on renewal of existing assets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</si>
</sst>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_(* \(#,##0,\);_(* &quot;–&quot;?_);_(@_)"/>
    <numFmt numFmtId="165" formatCode="0.0%"/>
    <numFmt numFmtId="166" formatCode="#,###,;\(#,###,\)"/>
    <numFmt numFmtId="167" formatCode="_ * #,##0_ ;_ * \-#,##0_ ;_ * &quot;-&quot;??_ ;_ @_ "/>
  </numFmts>
  <fonts count="9" x14ac:knownFonts="1">
    <font>
      <sz val="11"/>
      <color theme="1"/>
      <name val="Aptos Narrow"/>
      <family val="2"/>
      <scheme val="minor"/>
    </font>
    <font>
      <sz val="11"/>
      <color theme="1"/>
      <name val="Aptos Narrow"/>
      <family val="2"/>
      <scheme val="minor"/>
    </font>
    <font>
      <b/>
      <sz val="10"/>
      <name val="Arial Narrow"/>
      <family val="2"/>
    </font>
    <font>
      <sz val="8"/>
      <name val="Arial Narrow"/>
      <family val="2"/>
    </font>
    <font>
      <sz val="8"/>
      <color theme="0"/>
      <name val="Arial Narrow"/>
      <family val="2"/>
    </font>
    <font>
      <b/>
      <sz val="8"/>
      <name val="Arial Narrow"/>
      <family val="2"/>
    </font>
    <font>
      <b/>
      <u/>
      <sz val="8"/>
      <name val="Arial Narrow"/>
      <family val="2"/>
    </font>
    <font>
      <i/>
      <sz val="8"/>
      <name val="Arial Narrow"/>
      <family val="2"/>
    </font>
    <font>
      <i/>
      <u/>
      <sz val="8"/>
      <name val="Arial Narrow"/>
      <family val="2"/>
    </font>
  </fonts>
  <fills count="3">
    <fill>
      <patternFill patternType="none"/>
    </fill>
    <fill>
      <patternFill patternType="gray125"/>
    </fill>
    <fill>
      <patternFill patternType="solid">
        <fgColor rgb="FFFFFF99"/>
        <bgColor indexed="64"/>
      </patternFill>
    </fill>
  </fills>
  <borders count="3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diagonal/>
    </border>
    <border>
      <left style="thin">
        <color indexed="64"/>
      </left>
      <right style="thin">
        <color indexed="64"/>
      </right>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top/>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1">
    <xf numFmtId="0" fontId="0" fillId="0" borderId="0" xfId="0"/>
    <xf numFmtId="0" fontId="3" fillId="0" borderId="0" xfId="0" applyFont="1"/>
    <xf numFmtId="49" fontId="4" fillId="0" borderId="0" xfId="0" applyNumberFormat="1" applyFont="1" applyProtection="1">
      <protection locked="0"/>
    </xf>
    <xf numFmtId="0" fontId="5" fillId="0" borderId="4" xfId="0" applyFont="1" applyBorder="1" applyAlignment="1">
      <alignment horizontal="centerContinuous" vertical="center" wrapText="1"/>
    </xf>
    <xf numFmtId="0" fontId="5" fillId="0" borderId="5" xfId="0" applyFont="1" applyBorder="1" applyAlignment="1">
      <alignment horizontal="centerContinuous" vertical="center" wrapText="1"/>
    </xf>
    <xf numFmtId="0" fontId="5" fillId="0" borderId="6" xfId="0" applyFont="1" applyBorder="1" applyAlignment="1">
      <alignment horizontal="centerContinuous" vertical="center" wrapText="1"/>
    </xf>
    <xf numFmtId="0" fontId="5" fillId="0" borderId="7" xfId="0" applyFont="1" applyBorder="1" applyAlignment="1">
      <alignment horizontal="centerContinuous"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9" fontId="5" fillId="0" borderId="11" xfId="2" applyFont="1" applyFill="1" applyBorder="1" applyAlignment="1" applyProtection="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left" vertical="center"/>
    </xf>
    <xf numFmtId="0" fontId="3" fillId="0" borderId="14" xfId="0" applyFont="1" applyBorder="1" applyAlignment="1">
      <alignment horizontal="center"/>
    </xf>
    <xf numFmtId="0" fontId="3" fillId="0" borderId="14" xfId="0" applyFont="1" applyBorder="1" applyAlignment="1">
      <alignment horizontal="center" vertical="center"/>
    </xf>
    <xf numFmtId="0" fontId="3" fillId="0" borderId="15" xfId="0" applyFont="1" applyBorder="1"/>
    <xf numFmtId="0" fontId="3" fillId="0" borderId="16" xfId="0" applyFont="1" applyBorder="1"/>
    <xf numFmtId="0" fontId="3" fillId="0" borderId="16" xfId="0" applyFont="1" applyBorder="1" applyAlignment="1">
      <alignment horizontal="center" vertical="center"/>
    </xf>
    <xf numFmtId="9" fontId="5" fillId="0" borderId="16" xfId="2" applyFont="1" applyFill="1" applyBorder="1" applyAlignment="1" applyProtection="1">
      <alignment horizontal="center" vertical="center"/>
    </xf>
    <xf numFmtId="0" fontId="3" fillId="0" borderId="17" xfId="0" applyFont="1" applyBorder="1" applyAlignment="1">
      <alignment horizontal="center" vertical="center"/>
    </xf>
    <xf numFmtId="0" fontId="6" fillId="0" borderId="2" xfId="0" applyFont="1" applyBorder="1"/>
    <xf numFmtId="0" fontId="3" fillId="0" borderId="9" xfId="0" applyFont="1" applyBorder="1" applyAlignment="1">
      <alignment horizontal="center"/>
    </xf>
    <xf numFmtId="164" fontId="3" fillId="0" borderId="9" xfId="0" applyNumberFormat="1" applyFont="1" applyBorder="1"/>
    <xf numFmtId="164" fontId="3" fillId="0" borderId="18" xfId="0" applyNumberFormat="1" applyFont="1" applyBorder="1"/>
    <xf numFmtId="164" fontId="3" fillId="0" borderId="19" xfId="0" applyNumberFormat="1" applyFont="1" applyBorder="1"/>
    <xf numFmtId="165" fontId="3" fillId="0" borderId="19" xfId="2" applyNumberFormat="1" applyFont="1" applyFill="1" applyBorder="1" applyAlignment="1" applyProtection="1">
      <alignment horizontal="center" vertical="top" wrapText="1"/>
    </xf>
    <xf numFmtId="164" fontId="3" fillId="0" borderId="20" xfId="0" applyNumberFormat="1" applyFont="1" applyBorder="1"/>
    <xf numFmtId="0" fontId="6" fillId="0" borderId="8" xfId="0" applyFont="1" applyBorder="1"/>
    <xf numFmtId="164" fontId="5" fillId="0" borderId="9" xfId="0" applyNumberFormat="1" applyFont="1" applyBorder="1"/>
    <xf numFmtId="164" fontId="5" fillId="0" borderId="21" xfId="0" applyNumberFormat="1" applyFont="1" applyBorder="1"/>
    <xf numFmtId="164" fontId="5" fillId="0" borderId="19" xfId="0" applyNumberFormat="1" applyFont="1" applyBorder="1"/>
    <xf numFmtId="164" fontId="3" fillId="0" borderId="16" xfId="0" applyNumberFormat="1" applyFont="1" applyBorder="1"/>
    <xf numFmtId="165" fontId="5" fillId="0" borderId="16" xfId="2" applyNumberFormat="1" applyFont="1" applyFill="1" applyBorder="1" applyAlignment="1" applyProtection="1">
      <alignment horizontal="center" vertical="top" wrapText="1"/>
    </xf>
    <xf numFmtId="164" fontId="5" fillId="0" borderId="20" xfId="0" applyNumberFormat="1" applyFont="1" applyBorder="1"/>
    <xf numFmtId="0" fontId="3" fillId="0" borderId="8" xfId="0" applyFont="1" applyBorder="1" applyAlignment="1">
      <alignment horizontal="left" indent="1"/>
    </xf>
    <xf numFmtId="164" fontId="3" fillId="0" borderId="22" xfId="0" applyNumberFormat="1" applyFont="1" applyBorder="1"/>
    <xf numFmtId="164" fontId="3" fillId="0" borderId="23" xfId="0" applyNumberFormat="1" applyFont="1" applyBorder="1"/>
    <xf numFmtId="164" fontId="3" fillId="0" borderId="11" xfId="0" applyNumberFormat="1" applyFont="1" applyBorder="1"/>
    <xf numFmtId="165" fontId="5" fillId="0" borderId="24" xfId="2" applyNumberFormat="1" applyFont="1" applyFill="1" applyBorder="1" applyAlignment="1" applyProtection="1">
      <alignment horizontal="center" vertical="top" wrapText="1"/>
    </xf>
    <xf numFmtId="164" fontId="3" fillId="0" borderId="12" xfId="0" applyNumberFormat="1" applyFont="1" applyBorder="1"/>
    <xf numFmtId="0" fontId="7" fillId="0" borderId="8" xfId="0" applyFont="1" applyBorder="1" applyAlignment="1">
      <alignment horizontal="left" indent="2"/>
    </xf>
    <xf numFmtId="164" fontId="3" fillId="2" borderId="9" xfId="0" applyNumberFormat="1" applyFont="1" applyFill="1" applyBorder="1" applyProtection="1">
      <protection hidden="1"/>
    </xf>
    <xf numFmtId="164" fontId="3" fillId="2" borderId="21" xfId="0" applyNumberFormat="1" applyFont="1" applyFill="1" applyBorder="1" applyProtection="1">
      <protection hidden="1"/>
    </xf>
    <xf numFmtId="164" fontId="3" fillId="2" borderId="19" xfId="0" applyNumberFormat="1" applyFont="1" applyFill="1" applyBorder="1" applyProtection="1">
      <protection hidden="1"/>
    </xf>
    <xf numFmtId="164" fontId="3" fillId="2" borderId="20" xfId="0" applyNumberFormat="1" applyFont="1" applyFill="1" applyBorder="1" applyProtection="1">
      <protection hidden="1"/>
    </xf>
    <xf numFmtId="164" fontId="3" fillId="0" borderId="21" xfId="0" applyNumberFormat="1" applyFont="1" applyBorder="1"/>
    <xf numFmtId="164" fontId="5" fillId="0" borderId="14" xfId="0" applyNumberFormat="1" applyFont="1" applyBorder="1"/>
    <xf numFmtId="164" fontId="5" fillId="0" borderId="15" xfId="0" applyNumberFormat="1" applyFont="1" applyBorder="1"/>
    <xf numFmtId="164" fontId="5" fillId="0" borderId="16" xfId="0" applyNumberFormat="1" applyFont="1" applyBorder="1"/>
    <xf numFmtId="164" fontId="5" fillId="0" borderId="17" xfId="0" applyNumberFormat="1" applyFont="1" applyBorder="1"/>
    <xf numFmtId="164" fontId="3" fillId="0" borderId="14" xfId="0" applyNumberFormat="1" applyFont="1" applyBorder="1"/>
    <xf numFmtId="164" fontId="3" fillId="0" borderId="15" xfId="0" applyNumberFormat="1" applyFont="1" applyBorder="1"/>
    <xf numFmtId="165" fontId="3" fillId="0" borderId="16" xfId="2" applyNumberFormat="1" applyFont="1" applyFill="1" applyBorder="1" applyAlignment="1" applyProtection="1">
      <alignment horizontal="center" vertical="top" wrapText="1"/>
    </xf>
    <xf numFmtId="164" fontId="3" fillId="0" borderId="17" xfId="0" applyNumberFormat="1" applyFont="1" applyBorder="1"/>
    <xf numFmtId="0" fontId="3" fillId="0" borderId="8" xfId="0" applyFont="1" applyBorder="1"/>
    <xf numFmtId="0" fontId="5" fillId="0" borderId="9" xfId="0" applyFont="1" applyBorder="1" applyAlignment="1">
      <alignment horizontal="center"/>
    </xf>
    <xf numFmtId="164" fontId="3" fillId="0" borderId="9" xfId="0" applyNumberFormat="1" applyFont="1" applyBorder="1" applyProtection="1">
      <protection hidden="1"/>
    </xf>
    <xf numFmtId="164" fontId="3" fillId="0" borderId="18" xfId="0" applyNumberFormat="1" applyFont="1" applyBorder="1" applyProtection="1">
      <protection hidden="1"/>
    </xf>
    <xf numFmtId="164" fontId="3" fillId="0" borderId="19" xfId="0" applyNumberFormat="1" applyFont="1" applyBorder="1" applyProtection="1">
      <protection hidden="1"/>
    </xf>
    <xf numFmtId="0" fontId="5" fillId="0" borderId="25" xfId="0" applyFont="1" applyBorder="1"/>
    <xf numFmtId="0" fontId="3" fillId="0" borderId="26" xfId="0" applyFont="1" applyBorder="1" applyAlignment="1">
      <alignment horizontal="center"/>
    </xf>
    <xf numFmtId="164" fontId="5" fillId="0" borderId="26" xfId="0" applyNumberFormat="1" applyFont="1" applyBorder="1"/>
    <xf numFmtId="164" fontId="5" fillId="0" borderId="27" xfId="0" applyNumberFormat="1" applyFont="1" applyBorder="1"/>
    <xf numFmtId="164" fontId="5" fillId="0" borderId="28" xfId="0" applyNumberFormat="1" applyFont="1" applyBorder="1"/>
    <xf numFmtId="165" fontId="5" fillId="0" borderId="28" xfId="2" applyNumberFormat="1" applyFont="1" applyFill="1" applyBorder="1" applyAlignment="1" applyProtection="1">
      <alignment horizontal="center" vertical="top" wrapText="1"/>
    </xf>
    <xf numFmtId="164" fontId="5" fillId="0" borderId="29" xfId="0" applyNumberFormat="1" applyFont="1" applyBorder="1"/>
    <xf numFmtId="0" fontId="5" fillId="0" borderId="0" xfId="0" applyFont="1"/>
    <xf numFmtId="0" fontId="3" fillId="0" borderId="0" xfId="0" applyFont="1" applyAlignment="1">
      <alignment horizontal="center"/>
    </xf>
    <xf numFmtId="164" fontId="5" fillId="0" borderId="0" xfId="0" applyNumberFormat="1" applyFont="1"/>
    <xf numFmtId="165" fontId="5" fillId="0" borderId="0" xfId="2" applyNumberFormat="1" applyFont="1" applyFill="1" applyBorder="1" applyAlignment="1" applyProtection="1">
      <alignment horizontal="center" vertical="top" wrapText="1"/>
    </xf>
    <xf numFmtId="0" fontId="8" fillId="0" borderId="0" xfId="0" applyFont="1"/>
    <xf numFmtId="166" fontId="5" fillId="0" borderId="0" xfId="0" applyNumberFormat="1" applyFont="1"/>
    <xf numFmtId="0" fontId="7" fillId="0" borderId="0" xfId="0" applyFont="1"/>
    <xf numFmtId="0" fontId="7" fillId="0" borderId="8" xfId="0" applyFont="1" applyBorder="1" applyAlignment="1">
      <alignment horizontal="right"/>
    </xf>
    <xf numFmtId="0" fontId="7" fillId="0" borderId="0" xfId="0" applyFont="1" applyAlignment="1">
      <alignment horizontal="center"/>
    </xf>
    <xf numFmtId="167" fontId="3" fillId="0" borderId="0" xfId="1" applyNumberFormat="1" applyFont="1" applyFill="1" applyBorder="1" applyProtection="1"/>
    <xf numFmtId="0" fontId="2" fillId="0" borderId="1" xfId="0" applyFont="1" applyBorder="1" applyAlignment="1">
      <alignment horizontal="left" vertical="top" wrapText="1"/>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cellXfs>
  <cellStyles count="3">
    <cellStyle name="Comma" xfId="1" builtinId="3"/>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FINANCE\Finance\BUDGET%20AND%20TREASURY%20OFFICE\NATIONAL%20TREASURY%202022%202023\2022%202023%20IN%20YEAR%20REPORTS\2022%202023%20C%20SCHEDULE\2021%202022%20EXCEL%20C%20SCHEDULE\KZN293%20NT%20C_SCHEDULE%20REPORT%20V6.6%20M12.xlsm" TargetMode="External"/><Relationship Id="rId1" Type="http://schemas.openxmlformats.org/officeDocument/2006/relationships/externalLinkPath" Target="file:///X:\FINANCE\Finance\BUDGET%20AND%20TREASURY%20OFFICE\NATIONAL%20TREASURY%202022%202023\2022%202023%20IN%20YEAR%20REPORTS\2022%202023%20C%20SCHEDULE\2021%202022%20EXCEL%20C%20SCHEDULE\KZN293%20NT%20C_SCHEDULE%20REPORT%20V6.6%20M12.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Thuthukani.Zondo\Desktop\lee-anne\CAPITAL%20EXPENDITURE%20ON%20RENEWAL%20AND%20UPGRADE%20OF%20EXISTING%20ASSET.xlsm" TargetMode="External"/><Relationship Id="rId1" Type="http://schemas.openxmlformats.org/officeDocument/2006/relationships/externalLinkPath" Target="CAPITAL%20EXPENDITURE%20ON%20RENEWAL%20AND%20UPGRADE%20OF%20EXISTING%20ASSE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ADData"/>
      <sheetName val="ACData"/>
      <sheetName val="Raw_SC6_PC"/>
      <sheetName val="Raw_SC6_PO"/>
      <sheetName val="Raw_SC6_OO"/>
      <sheetName val="Raw_SC6_OC"/>
      <sheetName val="Raw_SC6_NO"/>
      <sheetName val="Raw_SC6_NC"/>
      <sheetName val="Raw_SC6_DO"/>
      <sheetName val="Raw_SC6_DC"/>
      <sheetName val="Raw_SC7_PC"/>
      <sheetName val="Raw_SC7_PO"/>
      <sheetName val="Raw_SC7_OO"/>
      <sheetName val="Raw_SC7_OC"/>
      <sheetName val="Raw_SC7_NO"/>
      <sheetName val="Raw_SC7_NC"/>
      <sheetName val="Raw_SC7_DO"/>
      <sheetName val="Raw_SC7_DC"/>
      <sheetName val="Sheet2"/>
      <sheetName val="Sheet3"/>
      <sheetName val="START"/>
      <sheetName val="Instructions"/>
      <sheetName val="Template names"/>
      <sheetName val="Lookup and lists"/>
      <sheetName val="Org structure"/>
      <sheetName val="Contacts"/>
      <sheetName val="C1-Sum"/>
      <sheetName val="C2-FinPerf SC"/>
      <sheetName val="C2C"/>
      <sheetName val="C3-FinPerf V"/>
      <sheetName val="C3C"/>
      <sheetName val="C4-FinPerf RE"/>
      <sheetName val="C5-Capex"/>
      <sheetName val="C5C"/>
      <sheetName val="Chart3"/>
      <sheetName val="C6-FinPos"/>
      <sheetName val="C7-CFlow"/>
      <sheetName val="SC1"/>
      <sheetName val="SC2"/>
      <sheetName val="SC3"/>
      <sheetName val="SC4"/>
      <sheetName val="SC5"/>
      <sheetName val="SC6"/>
      <sheetName val="SC7(1)"/>
      <sheetName val="SC7(2)"/>
      <sheetName val="SC8"/>
      <sheetName val="SC9"/>
      <sheetName val="SC10"/>
      <sheetName val="SC11"/>
      <sheetName val="SC12"/>
      <sheetName val="SC13a"/>
      <sheetName val="SC13b"/>
      <sheetName val="SC13c"/>
      <sheetName val="SC13d"/>
      <sheetName val="Chart2"/>
      <sheetName val="Chart1"/>
      <sheetName val="SC13e"/>
      <sheetName val="SC71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
          <cell r="B2" t="str">
            <v>2021/22</v>
          </cell>
        </row>
        <row r="3">
          <cell r="B3" t="str">
            <v>Budget Year 2022/23</v>
          </cell>
        </row>
        <row r="6">
          <cell r="B6" t="str">
            <v>Audited Outcome</v>
          </cell>
        </row>
        <row r="9">
          <cell r="B9" t="str">
            <v>Original Budget</v>
          </cell>
        </row>
        <row r="10">
          <cell r="B10" t="str">
            <v>Adjusted Budget</v>
          </cell>
        </row>
        <row r="11">
          <cell r="B11" t="str">
            <v>Full Year Forecast</v>
          </cell>
        </row>
        <row r="27">
          <cell r="B27" t="str">
            <v>Description</v>
          </cell>
        </row>
        <row r="30">
          <cell r="B30" t="str">
            <v>Ref</v>
          </cell>
        </row>
        <row r="31">
          <cell r="B31" t="str">
            <v>References</v>
          </cell>
        </row>
        <row r="42">
          <cell r="B42" t="str">
            <v>Monthly actual</v>
          </cell>
        </row>
        <row r="43">
          <cell r="B43" t="str">
            <v>YearTD actual</v>
          </cell>
        </row>
        <row r="44">
          <cell r="B44" t="str">
            <v>YearTD budget</v>
          </cell>
        </row>
        <row r="45">
          <cell r="B45" t="str">
            <v>YTD variance</v>
          </cell>
        </row>
        <row r="61">
          <cell r="B61" t="str">
            <v>M12 June</v>
          </cell>
        </row>
        <row r="73">
          <cell r="B73" t="str">
            <v>KZN293 Ndwedwe</v>
          </cell>
        </row>
        <row r="96">
          <cell r="B96" t="str">
            <v>Supporting Table SC13a Monthly Budget Statement - capital expenditure on new assets by asset class</v>
          </cell>
        </row>
      </sheetData>
      <sheetData sheetId="24"/>
      <sheetData sheetId="25"/>
      <sheetData sheetId="26"/>
      <sheetData sheetId="27"/>
      <sheetData sheetId="28"/>
      <sheetData sheetId="29"/>
      <sheetData sheetId="30"/>
      <sheetData sheetId="31"/>
      <sheetData sheetId="32"/>
      <sheetData sheetId="33">
        <row r="40">
          <cell r="C40">
            <v>77388246.579999998</v>
          </cell>
          <cell r="D40">
            <v>78449568</v>
          </cell>
          <cell r="E40">
            <v>82223666</v>
          </cell>
          <cell r="F40">
            <v>8366525</v>
          </cell>
          <cell r="G40">
            <v>78306804</v>
          </cell>
          <cell r="H40">
            <v>82223666</v>
          </cell>
          <cell r="K40">
            <v>78449568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166">
          <cell r="C166">
            <v>13020583</v>
          </cell>
          <cell r="D166">
            <v>2304347</v>
          </cell>
          <cell r="E166">
            <v>2277434</v>
          </cell>
          <cell r="F166">
            <v>440143</v>
          </cell>
          <cell r="G166">
            <v>2096482</v>
          </cell>
          <cell r="H166">
            <v>2277434</v>
          </cell>
          <cell r="K166">
            <v>2304347</v>
          </cell>
        </row>
      </sheetData>
      <sheetData sheetId="53"/>
      <sheetData sheetId="54"/>
      <sheetData sheetId="55"/>
      <sheetData sheetId="56"/>
      <sheetData sheetId="57">
        <row r="166">
          <cell r="C166">
            <v>2623284</v>
          </cell>
          <cell r="D166">
            <v>6634783</v>
          </cell>
          <cell r="E166">
            <v>7288353</v>
          </cell>
          <cell r="F166">
            <v>152470</v>
          </cell>
          <cell r="G166">
            <v>6527095</v>
          </cell>
          <cell r="H166">
            <v>7288353</v>
          </cell>
          <cell r="K166">
            <v>6634783</v>
          </cell>
        </row>
      </sheetData>
      <sheetData sheetId="5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ADData"/>
      <sheetName val="ACData"/>
      <sheetName val="Raw_SC6_PC"/>
      <sheetName val="Raw_SC6_PO"/>
      <sheetName val="Raw_SC6_OO"/>
      <sheetName val="Raw_SC6_OC"/>
      <sheetName val="Raw_SC6_NO"/>
      <sheetName val="Raw_SC6_NC"/>
      <sheetName val="Raw_SC6_DO"/>
      <sheetName val="Raw_SC6_DC"/>
      <sheetName val="Raw_SC7_PC"/>
      <sheetName val="Raw_SC7_PO"/>
      <sheetName val="Raw_SC7_OO"/>
      <sheetName val="Raw_SC7_OC"/>
      <sheetName val="Raw_SC7_NO"/>
      <sheetName val="Raw_SC7_NC"/>
      <sheetName val="Raw_SC7_DO"/>
      <sheetName val="Raw_SC7_DC"/>
      <sheetName val="Sheet2"/>
      <sheetName val="Sheet3"/>
      <sheetName val="START"/>
      <sheetName val="Instructions"/>
      <sheetName val="Template names"/>
      <sheetName val="Lookup and lists"/>
      <sheetName val="Org structure"/>
      <sheetName val="Contacts"/>
      <sheetName val="C1-Sum"/>
      <sheetName val="C2-FinPerf SC"/>
      <sheetName val="C2C"/>
      <sheetName val="C3-FinPerf V"/>
      <sheetName val="C3C"/>
      <sheetName val="C4-FinPerf RE"/>
      <sheetName val="C5-Capex"/>
      <sheetName val="C5C"/>
      <sheetName val="Chart3"/>
      <sheetName val="C6-FinPos"/>
      <sheetName val="C7-CFlow"/>
      <sheetName val="SC1"/>
      <sheetName val="SC2"/>
      <sheetName val="SC3"/>
      <sheetName val="SC4"/>
      <sheetName val="SC5"/>
      <sheetName val="SC6"/>
      <sheetName val="SC7(1)"/>
      <sheetName val="SC7(2)"/>
      <sheetName val="SC8"/>
      <sheetName val="SC9"/>
      <sheetName val="SC10"/>
      <sheetName val="SC11"/>
      <sheetName val="SC12"/>
      <sheetName val="SC13a"/>
      <sheetName val="SC13b"/>
      <sheetName val="SC13c"/>
      <sheetName val="SC13d"/>
      <sheetName val="Chart2"/>
      <sheetName val="Chart1"/>
      <sheetName val="SC13e"/>
      <sheetName val="SC71char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73">
          <cell r="B73" t="str">
            <v>KZN293 Ndwedwe</v>
          </cell>
        </row>
        <row r="97">
          <cell r="B97" t="str">
            <v>Supporting Table SC13b Monthly Budget Statement - capital expenditure on renewal of existing assets by asset class</v>
          </cell>
        </row>
      </sheetData>
      <sheetData sheetId="24"/>
      <sheetData sheetId="25"/>
      <sheetData sheetId="26"/>
      <sheetData sheetId="27"/>
      <sheetData sheetId="28"/>
      <sheetData sheetId="29"/>
      <sheetData sheetId="30"/>
      <sheetData sheetId="31"/>
      <sheetData sheetId="32"/>
      <sheetData sheetId="33"/>
      <sheetData sheetId="34"/>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7"/>
      <sheetData sheetId="5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51282-A088-4243-A89C-925F9D7C92C9}">
  <dimension ref="A1:AD206"/>
  <sheetViews>
    <sheetView tabSelected="1" workbookViewId="0">
      <selection activeCell="H46" sqref="H46"/>
    </sheetView>
  </sheetViews>
  <sheetFormatPr defaultColWidth="9.109375" defaultRowHeight="10.199999999999999" x14ac:dyDescent="0.2"/>
  <cols>
    <col min="1" max="1" width="34.109375" style="1" bestFit="1" customWidth="1"/>
    <col min="2" max="2" width="3.109375" style="67" customWidth="1"/>
    <col min="3" max="8" width="8.77734375" style="1" customWidth="1"/>
    <col min="9" max="9" width="6.77734375" style="1" customWidth="1"/>
    <col min="10" max="10" width="11.21875" style="1" customWidth="1"/>
    <col min="11" max="11" width="8.77734375" style="1" customWidth="1"/>
    <col min="12" max="12" width="9.88671875" style="1" customWidth="1"/>
    <col min="13" max="13" width="9.5546875" style="1" customWidth="1"/>
    <col min="14" max="14" width="9.88671875" style="1" customWidth="1"/>
    <col min="15" max="17" width="9.5546875" style="1" customWidth="1"/>
    <col min="18" max="18" width="9.88671875" style="1" customWidth="1"/>
    <col min="19" max="21" width="9.5546875" style="1" customWidth="1"/>
    <col min="22" max="23" width="9.88671875" style="1" customWidth="1"/>
    <col min="24" max="28" width="9.109375" style="1"/>
    <col min="29" max="29" width="6.109375" style="2" hidden="1" customWidth="1"/>
    <col min="30" max="30" width="7.5546875" style="2" hidden="1" customWidth="1"/>
    <col min="31" max="16384" width="9.109375" style="1"/>
  </cols>
  <sheetData>
    <row r="1" spans="1:30" ht="13.8" x14ac:dyDescent="0.2">
      <c r="A1" s="76" t="str">
        <f>muni&amp; " - "&amp;S71Sa&amp; " - "&amp;Head57</f>
        <v>KZN293 Ndwedwe - Supporting Table SC13a Monthly Budget Statement - capital expenditure on new assets by asset class - M12 June</v>
      </c>
      <c r="B1" s="76"/>
      <c r="C1" s="76"/>
      <c r="D1" s="76"/>
      <c r="E1" s="76"/>
      <c r="F1" s="76"/>
      <c r="G1" s="76"/>
      <c r="H1" s="76"/>
      <c r="I1" s="76"/>
      <c r="J1" s="76"/>
      <c r="K1" s="76"/>
    </row>
    <row r="2" spans="1:30" x14ac:dyDescent="0.2">
      <c r="A2" s="77" t="str">
        <f>desc</f>
        <v>Description</v>
      </c>
      <c r="B2" s="79" t="str">
        <f>head27</f>
        <v>Ref</v>
      </c>
      <c r="C2" s="3" t="str">
        <f>Head1</f>
        <v>2021/22</v>
      </c>
      <c r="D2" s="4" t="str">
        <f>Head2</f>
        <v>Budget Year 2022/23</v>
      </c>
      <c r="E2" s="5"/>
      <c r="F2" s="5"/>
      <c r="G2" s="5"/>
      <c r="H2" s="5"/>
      <c r="I2" s="5"/>
      <c r="J2" s="5"/>
      <c r="K2" s="6"/>
    </row>
    <row r="3" spans="1:30" ht="20.399999999999999" x14ac:dyDescent="0.2">
      <c r="A3" s="78"/>
      <c r="B3" s="80"/>
      <c r="C3" s="7" t="str">
        <f>Head5</f>
        <v>Audited Outcome</v>
      </c>
      <c r="D3" s="8" t="str">
        <f>Head6</f>
        <v>Original Budget</v>
      </c>
      <c r="E3" s="9" t="str">
        <f>Head7</f>
        <v>Adjusted Budget</v>
      </c>
      <c r="F3" s="9" t="str">
        <f>Head38</f>
        <v>Monthly actual</v>
      </c>
      <c r="G3" s="9" t="str">
        <f>Head39</f>
        <v>YearTD actual</v>
      </c>
      <c r="H3" s="9" t="str">
        <f>Head40</f>
        <v>YearTD budget</v>
      </c>
      <c r="I3" s="9" t="str">
        <f>Head41</f>
        <v>YTD variance</v>
      </c>
      <c r="J3" s="10" t="str">
        <f>Head41</f>
        <v>YTD variance</v>
      </c>
      <c r="K3" s="11" t="str">
        <f>Head8</f>
        <v>Full Year Forecast</v>
      </c>
    </row>
    <row r="4" spans="1:30" x14ac:dyDescent="0.2">
      <c r="A4" s="12" t="s">
        <v>0</v>
      </c>
      <c r="B4" s="13">
        <v>1</v>
      </c>
      <c r="C4" s="14"/>
      <c r="D4" s="15"/>
      <c r="E4" s="16"/>
      <c r="F4" s="17"/>
      <c r="G4" s="17"/>
      <c r="H4" s="17"/>
      <c r="I4" s="17"/>
      <c r="J4" s="18" t="s">
        <v>1</v>
      </c>
      <c r="K4" s="19"/>
    </row>
    <row r="5" spans="1:30" ht="12.75" customHeight="1" x14ac:dyDescent="0.2">
      <c r="A5" s="20" t="s">
        <v>2</v>
      </c>
      <c r="B5" s="21"/>
      <c r="C5" s="22"/>
      <c r="D5" s="23"/>
      <c r="E5" s="24"/>
      <c r="F5" s="24"/>
      <c r="G5" s="24"/>
      <c r="H5" s="24"/>
      <c r="I5" s="24"/>
      <c r="J5" s="25"/>
      <c r="K5" s="26"/>
    </row>
    <row r="6" spans="1:30" ht="5.0999999999999996" customHeight="1" x14ac:dyDescent="0.2">
      <c r="A6" s="27"/>
      <c r="B6" s="21"/>
      <c r="C6" s="22"/>
      <c r="D6" s="23"/>
      <c r="E6" s="24"/>
      <c r="F6" s="24"/>
      <c r="G6" s="24"/>
      <c r="H6" s="24"/>
      <c r="I6" s="24"/>
      <c r="J6" s="25"/>
      <c r="K6" s="26"/>
    </row>
    <row r="7" spans="1:30" ht="12.75" customHeight="1" x14ac:dyDescent="0.2">
      <c r="A7" s="27" t="s">
        <v>3</v>
      </c>
      <c r="B7" s="21"/>
      <c r="C7" s="28">
        <f t="shared" ref="C7:H7" si="0">C8+C13+C17+C27+C38+C45+C53+C63+C69</f>
        <v>71850338</v>
      </c>
      <c r="D7" s="29">
        <f t="shared" si="0"/>
        <v>30769458</v>
      </c>
      <c r="E7" s="30">
        <f t="shared" si="0"/>
        <v>35817524</v>
      </c>
      <c r="F7" s="30">
        <f t="shared" si="0"/>
        <v>3559875</v>
      </c>
      <c r="G7" s="30">
        <f t="shared" si="0"/>
        <v>35718229</v>
      </c>
      <c r="H7" s="30">
        <f t="shared" si="0"/>
        <v>35817524</v>
      </c>
      <c r="I7" s="31">
        <f t="shared" ref="I7:I68" si="1">H7-G7</f>
        <v>99295</v>
      </c>
      <c r="J7" s="32">
        <f t="shared" ref="J7:J70" si="2">IF(I7=0,"",I7/H7)</f>
        <v>2.7722463451130791E-3</v>
      </c>
      <c r="K7" s="33">
        <f>K8+K13+K17+K27+K38+K45+K53+K63+K69</f>
        <v>30769458</v>
      </c>
    </row>
    <row r="8" spans="1:30" ht="12.75" customHeight="1" x14ac:dyDescent="0.2">
      <c r="A8" s="34" t="s">
        <v>4</v>
      </c>
      <c r="B8" s="21"/>
      <c r="C8" s="35">
        <f t="shared" ref="C8:H8" si="3">SUM(C9:C12)</f>
        <v>64256292</v>
      </c>
      <c r="D8" s="36">
        <f t="shared" si="3"/>
        <v>28160762</v>
      </c>
      <c r="E8" s="37">
        <f t="shared" si="3"/>
        <v>34608828</v>
      </c>
      <c r="F8" s="37">
        <f t="shared" si="3"/>
        <v>3067192</v>
      </c>
      <c r="G8" s="37">
        <f t="shared" si="3"/>
        <v>34703546</v>
      </c>
      <c r="H8" s="37">
        <f t="shared" si="3"/>
        <v>34608828</v>
      </c>
      <c r="I8" s="23">
        <f t="shared" si="1"/>
        <v>-94718</v>
      </c>
      <c r="J8" s="38">
        <f t="shared" si="2"/>
        <v>-2.7368161672507371E-3</v>
      </c>
      <c r="K8" s="39">
        <f>SUM(K9:K12)</f>
        <v>28160762</v>
      </c>
    </row>
    <row r="9" spans="1:30" ht="12.75" customHeight="1" x14ac:dyDescent="0.2">
      <c r="A9" s="40" t="s">
        <v>5</v>
      </c>
      <c r="B9" s="21"/>
      <c r="C9" s="41">
        <v>43044197</v>
      </c>
      <c r="D9" s="42">
        <v>11365566</v>
      </c>
      <c r="E9" s="43">
        <v>22467793</v>
      </c>
      <c r="F9" s="43">
        <v>3067192</v>
      </c>
      <c r="G9" s="43">
        <v>22563939</v>
      </c>
      <c r="H9" s="43">
        <v>22467793</v>
      </c>
      <c r="I9" s="23">
        <f t="shared" si="1"/>
        <v>-96146</v>
      </c>
      <c r="J9" s="38">
        <f t="shared" si="2"/>
        <v>-4.2792810134934037E-3</v>
      </c>
      <c r="K9" s="44">
        <v>11365566</v>
      </c>
      <c r="AC9" s="2" t="s">
        <v>6</v>
      </c>
      <c r="AD9" s="2" t="s">
        <v>7</v>
      </c>
    </row>
    <row r="10" spans="1:30" ht="12.75" customHeight="1" x14ac:dyDescent="0.2">
      <c r="A10" s="40" t="s">
        <v>8</v>
      </c>
      <c r="B10" s="21"/>
      <c r="C10" s="41">
        <v>21212095</v>
      </c>
      <c r="D10" s="42">
        <v>16795196</v>
      </c>
      <c r="E10" s="43">
        <v>12141035</v>
      </c>
      <c r="F10" s="43">
        <v>0</v>
      </c>
      <c r="G10" s="43">
        <v>12139607</v>
      </c>
      <c r="H10" s="43">
        <v>12141035</v>
      </c>
      <c r="I10" s="23">
        <f t="shared" si="1"/>
        <v>1428</v>
      </c>
      <c r="J10" s="38">
        <f t="shared" si="2"/>
        <v>1.1761764956612018E-4</v>
      </c>
      <c r="K10" s="44">
        <v>16795196</v>
      </c>
      <c r="AC10" s="2" t="s">
        <v>9</v>
      </c>
      <c r="AD10" s="2" t="s">
        <v>7</v>
      </c>
    </row>
    <row r="11" spans="1:30" ht="12.75" customHeight="1" x14ac:dyDescent="0.2">
      <c r="A11" s="40" t="s">
        <v>10</v>
      </c>
      <c r="B11" s="21"/>
      <c r="C11" s="41">
        <v>0</v>
      </c>
      <c r="D11" s="42">
        <v>0</v>
      </c>
      <c r="E11" s="43">
        <v>0</v>
      </c>
      <c r="F11" s="43">
        <v>0</v>
      </c>
      <c r="G11" s="43">
        <v>0</v>
      </c>
      <c r="H11" s="43">
        <v>0</v>
      </c>
      <c r="I11" s="23">
        <f t="shared" si="1"/>
        <v>0</v>
      </c>
      <c r="J11" s="38" t="str">
        <f t="shared" si="2"/>
        <v/>
      </c>
      <c r="K11" s="44">
        <v>0</v>
      </c>
      <c r="AC11" s="2" t="s">
        <v>11</v>
      </c>
      <c r="AD11" s="2" t="s">
        <v>7</v>
      </c>
    </row>
    <row r="12" spans="1:30" ht="12.75" customHeight="1" x14ac:dyDescent="0.2">
      <c r="A12" s="40" t="s">
        <v>12</v>
      </c>
      <c r="B12" s="21"/>
      <c r="C12" s="41">
        <v>0</v>
      </c>
      <c r="D12" s="42">
        <v>0</v>
      </c>
      <c r="E12" s="43">
        <v>0</v>
      </c>
      <c r="F12" s="43">
        <v>0</v>
      </c>
      <c r="G12" s="43">
        <v>0</v>
      </c>
      <c r="H12" s="43">
        <v>0</v>
      </c>
      <c r="I12" s="23">
        <f t="shared" si="1"/>
        <v>0</v>
      </c>
      <c r="J12" s="38" t="str">
        <f t="shared" si="2"/>
        <v/>
      </c>
      <c r="K12" s="44">
        <v>0</v>
      </c>
      <c r="AC12" s="2" t="s">
        <v>13</v>
      </c>
      <c r="AD12" s="2" t="s">
        <v>7</v>
      </c>
    </row>
    <row r="13" spans="1:30" ht="12.75" customHeight="1" x14ac:dyDescent="0.2">
      <c r="A13" s="34" t="s">
        <v>14</v>
      </c>
      <c r="B13" s="21"/>
      <c r="C13" s="22">
        <f t="shared" ref="C13:H13" si="4">SUM(C14:C16)</f>
        <v>0</v>
      </c>
      <c r="D13" s="45">
        <f t="shared" si="4"/>
        <v>0</v>
      </c>
      <c r="E13" s="24">
        <f t="shared" si="4"/>
        <v>0</v>
      </c>
      <c r="F13" s="24">
        <f t="shared" si="4"/>
        <v>0</v>
      </c>
      <c r="G13" s="24">
        <f t="shared" si="4"/>
        <v>0</v>
      </c>
      <c r="H13" s="24">
        <f t="shared" si="4"/>
        <v>0</v>
      </c>
      <c r="I13" s="23">
        <f t="shared" si="1"/>
        <v>0</v>
      </c>
      <c r="J13" s="38" t="str">
        <f t="shared" si="2"/>
        <v/>
      </c>
      <c r="K13" s="26">
        <f>SUM(K14:K16)</f>
        <v>0</v>
      </c>
      <c r="AD13" s="2" t="s">
        <v>7</v>
      </c>
    </row>
    <row r="14" spans="1:30" ht="12.75" customHeight="1" x14ac:dyDescent="0.2">
      <c r="A14" s="40" t="s">
        <v>15</v>
      </c>
      <c r="B14" s="21"/>
      <c r="C14" s="41">
        <v>0</v>
      </c>
      <c r="D14" s="42">
        <v>0</v>
      </c>
      <c r="E14" s="43">
        <v>0</v>
      </c>
      <c r="F14" s="43">
        <v>0</v>
      </c>
      <c r="G14" s="43">
        <v>0</v>
      </c>
      <c r="H14" s="43">
        <v>0</v>
      </c>
      <c r="I14" s="23">
        <f t="shared" si="1"/>
        <v>0</v>
      </c>
      <c r="J14" s="38" t="str">
        <f t="shared" si="2"/>
        <v/>
      </c>
      <c r="K14" s="44">
        <v>0</v>
      </c>
      <c r="AC14" s="2" t="s">
        <v>16</v>
      </c>
      <c r="AD14" s="2" t="s">
        <v>7</v>
      </c>
    </row>
    <row r="15" spans="1:30" ht="12.75" customHeight="1" x14ac:dyDescent="0.2">
      <c r="A15" s="40" t="s">
        <v>17</v>
      </c>
      <c r="B15" s="21"/>
      <c r="C15" s="41">
        <v>0</v>
      </c>
      <c r="D15" s="42">
        <v>0</v>
      </c>
      <c r="E15" s="43">
        <v>0</v>
      </c>
      <c r="F15" s="43">
        <v>0</v>
      </c>
      <c r="G15" s="43">
        <v>0</v>
      </c>
      <c r="H15" s="43">
        <v>0</v>
      </c>
      <c r="I15" s="23">
        <f t="shared" si="1"/>
        <v>0</v>
      </c>
      <c r="J15" s="38" t="str">
        <f t="shared" si="2"/>
        <v/>
      </c>
      <c r="K15" s="44">
        <v>0</v>
      </c>
      <c r="AC15" s="2" t="s">
        <v>18</v>
      </c>
      <c r="AD15" s="2" t="s">
        <v>7</v>
      </c>
    </row>
    <row r="16" spans="1:30" ht="12.75" customHeight="1" x14ac:dyDescent="0.2">
      <c r="A16" s="40" t="s">
        <v>19</v>
      </c>
      <c r="B16" s="21"/>
      <c r="C16" s="41">
        <v>0</v>
      </c>
      <c r="D16" s="42">
        <v>0</v>
      </c>
      <c r="E16" s="43">
        <v>0</v>
      </c>
      <c r="F16" s="43">
        <v>0</v>
      </c>
      <c r="G16" s="43">
        <v>0</v>
      </c>
      <c r="H16" s="43">
        <v>0</v>
      </c>
      <c r="I16" s="23">
        <f t="shared" si="1"/>
        <v>0</v>
      </c>
      <c r="J16" s="38" t="str">
        <f t="shared" si="2"/>
        <v/>
      </c>
      <c r="K16" s="44">
        <v>0</v>
      </c>
      <c r="AC16" s="2" t="s">
        <v>20</v>
      </c>
      <c r="AD16" s="2" t="s">
        <v>7</v>
      </c>
    </row>
    <row r="17" spans="1:30" ht="12.75" customHeight="1" x14ac:dyDescent="0.2">
      <c r="A17" s="34" t="s">
        <v>21</v>
      </c>
      <c r="B17" s="21"/>
      <c r="C17" s="22">
        <f t="shared" ref="C17:H17" si="5">SUM(C18:C26)</f>
        <v>4342319</v>
      </c>
      <c r="D17" s="45">
        <f t="shared" si="5"/>
        <v>0</v>
      </c>
      <c r="E17" s="24">
        <f t="shared" si="5"/>
        <v>0</v>
      </c>
      <c r="F17" s="24">
        <f t="shared" si="5"/>
        <v>0</v>
      </c>
      <c r="G17" s="24">
        <f t="shared" si="5"/>
        <v>0</v>
      </c>
      <c r="H17" s="24">
        <f t="shared" si="5"/>
        <v>0</v>
      </c>
      <c r="I17" s="23">
        <f t="shared" si="1"/>
        <v>0</v>
      </c>
      <c r="J17" s="38" t="str">
        <f t="shared" si="2"/>
        <v/>
      </c>
      <c r="K17" s="26">
        <f>SUM(K18:K26)</f>
        <v>0</v>
      </c>
      <c r="AD17" s="2" t="s">
        <v>7</v>
      </c>
    </row>
    <row r="18" spans="1:30" ht="12.75" customHeight="1" x14ac:dyDescent="0.2">
      <c r="A18" s="40" t="s">
        <v>22</v>
      </c>
      <c r="B18" s="21"/>
      <c r="C18" s="41">
        <v>0</v>
      </c>
      <c r="D18" s="42">
        <v>0</v>
      </c>
      <c r="E18" s="43">
        <v>0</v>
      </c>
      <c r="F18" s="43">
        <v>0</v>
      </c>
      <c r="G18" s="43">
        <v>0</v>
      </c>
      <c r="H18" s="43">
        <v>0</v>
      </c>
      <c r="I18" s="23">
        <f t="shared" si="1"/>
        <v>0</v>
      </c>
      <c r="J18" s="38" t="str">
        <f t="shared" si="2"/>
        <v/>
      </c>
      <c r="K18" s="44">
        <v>0</v>
      </c>
      <c r="AC18" s="2" t="s">
        <v>23</v>
      </c>
      <c r="AD18" s="2" t="s">
        <v>7</v>
      </c>
    </row>
    <row r="19" spans="1:30" ht="12.75" customHeight="1" x14ac:dyDescent="0.2">
      <c r="A19" s="40" t="s">
        <v>24</v>
      </c>
      <c r="B19" s="21"/>
      <c r="C19" s="41">
        <v>0</v>
      </c>
      <c r="D19" s="42">
        <v>0</v>
      </c>
      <c r="E19" s="43">
        <v>0</v>
      </c>
      <c r="F19" s="43">
        <v>0</v>
      </c>
      <c r="G19" s="43">
        <v>0</v>
      </c>
      <c r="H19" s="43">
        <v>0</v>
      </c>
      <c r="I19" s="23">
        <f t="shared" si="1"/>
        <v>0</v>
      </c>
      <c r="J19" s="38" t="str">
        <f t="shared" si="2"/>
        <v/>
      </c>
      <c r="K19" s="44">
        <v>0</v>
      </c>
      <c r="AC19" s="2" t="s">
        <v>25</v>
      </c>
      <c r="AD19" s="2" t="s">
        <v>7</v>
      </c>
    </row>
    <row r="20" spans="1:30" ht="12.75" customHeight="1" x14ac:dyDescent="0.2">
      <c r="A20" s="40" t="s">
        <v>26</v>
      </c>
      <c r="B20" s="21"/>
      <c r="C20" s="41">
        <v>0</v>
      </c>
      <c r="D20" s="42">
        <v>0</v>
      </c>
      <c r="E20" s="43">
        <v>0</v>
      </c>
      <c r="F20" s="43">
        <v>0</v>
      </c>
      <c r="G20" s="43">
        <v>0</v>
      </c>
      <c r="H20" s="43">
        <v>0</v>
      </c>
      <c r="I20" s="23">
        <f t="shared" si="1"/>
        <v>0</v>
      </c>
      <c r="J20" s="38" t="str">
        <f t="shared" si="2"/>
        <v/>
      </c>
      <c r="K20" s="44">
        <v>0</v>
      </c>
      <c r="AC20" s="2" t="s">
        <v>27</v>
      </c>
      <c r="AD20" s="2" t="s">
        <v>7</v>
      </c>
    </row>
    <row r="21" spans="1:30" ht="12.75" customHeight="1" x14ac:dyDescent="0.2">
      <c r="A21" s="40" t="s">
        <v>28</v>
      </c>
      <c r="B21" s="21"/>
      <c r="C21" s="41">
        <v>0</v>
      </c>
      <c r="D21" s="42">
        <v>0</v>
      </c>
      <c r="E21" s="43">
        <v>0</v>
      </c>
      <c r="F21" s="43">
        <v>0</v>
      </c>
      <c r="G21" s="43">
        <v>0</v>
      </c>
      <c r="H21" s="43">
        <v>0</v>
      </c>
      <c r="I21" s="23">
        <f t="shared" si="1"/>
        <v>0</v>
      </c>
      <c r="J21" s="38" t="str">
        <f t="shared" si="2"/>
        <v/>
      </c>
      <c r="K21" s="44">
        <v>0</v>
      </c>
      <c r="AC21" s="2" t="s">
        <v>29</v>
      </c>
      <c r="AD21" s="2" t="s">
        <v>7</v>
      </c>
    </row>
    <row r="22" spans="1:30" ht="12.75" customHeight="1" x14ac:dyDescent="0.2">
      <c r="A22" s="40" t="s">
        <v>30</v>
      </c>
      <c r="B22" s="21"/>
      <c r="C22" s="41">
        <v>0</v>
      </c>
      <c r="D22" s="42">
        <v>0</v>
      </c>
      <c r="E22" s="43">
        <v>0</v>
      </c>
      <c r="F22" s="43">
        <v>0</v>
      </c>
      <c r="G22" s="43">
        <v>0</v>
      </c>
      <c r="H22" s="43">
        <v>0</v>
      </c>
      <c r="I22" s="23">
        <f t="shared" si="1"/>
        <v>0</v>
      </c>
      <c r="J22" s="38" t="str">
        <f t="shared" si="2"/>
        <v/>
      </c>
      <c r="K22" s="44">
        <v>0</v>
      </c>
      <c r="AC22" s="2" t="s">
        <v>31</v>
      </c>
      <c r="AD22" s="2" t="s">
        <v>7</v>
      </c>
    </row>
    <row r="23" spans="1:30" ht="12.75" customHeight="1" x14ac:dyDescent="0.2">
      <c r="A23" s="40" t="s">
        <v>32</v>
      </c>
      <c r="B23" s="21"/>
      <c r="C23" s="41">
        <v>0</v>
      </c>
      <c r="D23" s="42">
        <v>0</v>
      </c>
      <c r="E23" s="43">
        <v>0</v>
      </c>
      <c r="F23" s="43">
        <v>0</v>
      </c>
      <c r="G23" s="43">
        <v>0</v>
      </c>
      <c r="H23" s="43">
        <v>0</v>
      </c>
      <c r="I23" s="23">
        <f t="shared" si="1"/>
        <v>0</v>
      </c>
      <c r="J23" s="38" t="str">
        <f t="shared" si="2"/>
        <v/>
      </c>
      <c r="K23" s="44">
        <v>0</v>
      </c>
      <c r="AC23" s="2" t="s">
        <v>33</v>
      </c>
      <c r="AD23" s="2" t="s">
        <v>7</v>
      </c>
    </row>
    <row r="24" spans="1:30" ht="12.75" customHeight="1" x14ac:dyDescent="0.2">
      <c r="A24" s="40" t="s">
        <v>34</v>
      </c>
      <c r="B24" s="21"/>
      <c r="C24" s="41">
        <v>0</v>
      </c>
      <c r="D24" s="42">
        <v>0</v>
      </c>
      <c r="E24" s="43">
        <v>0</v>
      </c>
      <c r="F24" s="43">
        <v>0</v>
      </c>
      <c r="G24" s="43">
        <v>0</v>
      </c>
      <c r="H24" s="43">
        <v>0</v>
      </c>
      <c r="I24" s="23">
        <f t="shared" si="1"/>
        <v>0</v>
      </c>
      <c r="J24" s="38" t="str">
        <f t="shared" si="2"/>
        <v/>
      </c>
      <c r="K24" s="44">
        <v>0</v>
      </c>
      <c r="AC24" s="2" t="s">
        <v>35</v>
      </c>
      <c r="AD24" s="2" t="s">
        <v>7</v>
      </c>
    </row>
    <row r="25" spans="1:30" ht="12.75" customHeight="1" x14ac:dyDescent="0.2">
      <c r="A25" s="40" t="s">
        <v>36</v>
      </c>
      <c r="B25" s="21"/>
      <c r="C25" s="41">
        <v>0</v>
      </c>
      <c r="D25" s="42">
        <v>0</v>
      </c>
      <c r="E25" s="43">
        <v>0</v>
      </c>
      <c r="F25" s="43">
        <v>0</v>
      </c>
      <c r="G25" s="43">
        <v>0</v>
      </c>
      <c r="H25" s="43">
        <v>0</v>
      </c>
      <c r="I25" s="23">
        <f t="shared" si="1"/>
        <v>0</v>
      </c>
      <c r="J25" s="38" t="str">
        <f t="shared" si="2"/>
        <v/>
      </c>
      <c r="K25" s="44">
        <v>0</v>
      </c>
      <c r="AC25" s="2" t="s">
        <v>37</v>
      </c>
      <c r="AD25" s="2" t="s">
        <v>7</v>
      </c>
    </row>
    <row r="26" spans="1:30" ht="12.75" customHeight="1" x14ac:dyDescent="0.2">
      <c r="A26" s="40" t="s">
        <v>12</v>
      </c>
      <c r="B26" s="21"/>
      <c r="C26" s="41">
        <v>4342319</v>
      </c>
      <c r="D26" s="42">
        <v>0</v>
      </c>
      <c r="E26" s="43">
        <v>0</v>
      </c>
      <c r="F26" s="43">
        <v>0</v>
      </c>
      <c r="G26" s="43">
        <v>0</v>
      </c>
      <c r="H26" s="43">
        <v>0</v>
      </c>
      <c r="I26" s="23">
        <f t="shared" si="1"/>
        <v>0</v>
      </c>
      <c r="J26" s="38" t="str">
        <f t="shared" si="2"/>
        <v/>
      </c>
      <c r="K26" s="44">
        <v>0</v>
      </c>
      <c r="AC26" s="2" t="s">
        <v>38</v>
      </c>
      <c r="AD26" s="2" t="s">
        <v>7</v>
      </c>
    </row>
    <row r="27" spans="1:30" ht="12.75" customHeight="1" x14ac:dyDescent="0.2">
      <c r="A27" s="34" t="s">
        <v>39</v>
      </c>
      <c r="B27" s="21"/>
      <c r="C27" s="22">
        <f t="shared" ref="C27:H27" si="6">SUM(C28:C37)</f>
        <v>510547</v>
      </c>
      <c r="D27" s="45">
        <f t="shared" si="6"/>
        <v>0</v>
      </c>
      <c r="E27" s="24">
        <f t="shared" si="6"/>
        <v>0</v>
      </c>
      <c r="F27" s="24">
        <f t="shared" si="6"/>
        <v>0</v>
      </c>
      <c r="G27" s="24">
        <f t="shared" si="6"/>
        <v>0</v>
      </c>
      <c r="H27" s="24">
        <f t="shared" si="6"/>
        <v>0</v>
      </c>
      <c r="I27" s="23">
        <f t="shared" si="1"/>
        <v>0</v>
      </c>
      <c r="J27" s="38" t="str">
        <f t="shared" si="2"/>
        <v/>
      </c>
      <c r="K27" s="26">
        <f>SUM(K28:K37)</f>
        <v>0</v>
      </c>
      <c r="AD27" s="2" t="s">
        <v>7</v>
      </c>
    </row>
    <row r="28" spans="1:30" ht="12.75" customHeight="1" x14ac:dyDescent="0.2">
      <c r="A28" s="40" t="s">
        <v>40</v>
      </c>
      <c r="B28" s="21"/>
      <c r="C28" s="41">
        <v>0</v>
      </c>
      <c r="D28" s="42">
        <v>0</v>
      </c>
      <c r="E28" s="43">
        <v>0</v>
      </c>
      <c r="F28" s="43">
        <v>0</v>
      </c>
      <c r="G28" s="43">
        <v>0</v>
      </c>
      <c r="H28" s="43">
        <v>0</v>
      </c>
      <c r="I28" s="23">
        <f t="shared" si="1"/>
        <v>0</v>
      </c>
      <c r="J28" s="38" t="str">
        <f t="shared" si="2"/>
        <v/>
      </c>
      <c r="K28" s="44">
        <v>0</v>
      </c>
      <c r="AC28" s="2" t="s">
        <v>41</v>
      </c>
      <c r="AD28" s="2" t="s">
        <v>7</v>
      </c>
    </row>
    <row r="29" spans="1:30" ht="12.75" customHeight="1" x14ac:dyDescent="0.2">
      <c r="A29" s="40" t="s">
        <v>42</v>
      </c>
      <c r="B29" s="21"/>
      <c r="C29" s="41">
        <v>510547</v>
      </c>
      <c r="D29" s="42">
        <v>0</v>
      </c>
      <c r="E29" s="43">
        <v>0</v>
      </c>
      <c r="F29" s="43">
        <v>0</v>
      </c>
      <c r="G29" s="43">
        <v>0</v>
      </c>
      <c r="H29" s="43">
        <v>0</v>
      </c>
      <c r="I29" s="23">
        <f t="shared" si="1"/>
        <v>0</v>
      </c>
      <c r="J29" s="38" t="str">
        <f t="shared" si="2"/>
        <v/>
      </c>
      <c r="K29" s="44">
        <v>0</v>
      </c>
      <c r="AC29" s="2" t="s">
        <v>43</v>
      </c>
      <c r="AD29" s="2" t="s">
        <v>7</v>
      </c>
    </row>
    <row r="30" spans="1:30" ht="12.75" customHeight="1" x14ac:dyDescent="0.2">
      <c r="A30" s="40" t="s">
        <v>44</v>
      </c>
      <c r="B30" s="21"/>
      <c r="C30" s="41">
        <v>0</v>
      </c>
      <c r="D30" s="42">
        <v>0</v>
      </c>
      <c r="E30" s="43">
        <v>0</v>
      </c>
      <c r="F30" s="43">
        <v>0</v>
      </c>
      <c r="G30" s="43">
        <v>0</v>
      </c>
      <c r="H30" s="43">
        <v>0</v>
      </c>
      <c r="I30" s="23">
        <f t="shared" si="1"/>
        <v>0</v>
      </c>
      <c r="J30" s="38" t="str">
        <f t="shared" si="2"/>
        <v/>
      </c>
      <c r="K30" s="44">
        <v>0</v>
      </c>
      <c r="AC30" s="2" t="s">
        <v>45</v>
      </c>
      <c r="AD30" s="2" t="s">
        <v>7</v>
      </c>
    </row>
    <row r="31" spans="1:30" ht="12.75" customHeight="1" x14ac:dyDescent="0.2">
      <c r="A31" s="40" t="s">
        <v>46</v>
      </c>
      <c r="B31" s="21"/>
      <c r="C31" s="41">
        <v>0</v>
      </c>
      <c r="D31" s="42">
        <v>0</v>
      </c>
      <c r="E31" s="43">
        <v>0</v>
      </c>
      <c r="F31" s="43">
        <v>0</v>
      </c>
      <c r="G31" s="43">
        <v>0</v>
      </c>
      <c r="H31" s="43">
        <v>0</v>
      </c>
      <c r="I31" s="23">
        <f t="shared" si="1"/>
        <v>0</v>
      </c>
      <c r="J31" s="38" t="str">
        <f t="shared" si="2"/>
        <v/>
      </c>
      <c r="K31" s="44">
        <v>0</v>
      </c>
      <c r="AC31" s="2" t="s">
        <v>47</v>
      </c>
      <c r="AD31" s="2" t="s">
        <v>7</v>
      </c>
    </row>
    <row r="32" spans="1:30" ht="12.75" customHeight="1" x14ac:dyDescent="0.2">
      <c r="A32" s="40" t="s">
        <v>48</v>
      </c>
      <c r="B32" s="21"/>
      <c r="C32" s="41">
        <v>0</v>
      </c>
      <c r="D32" s="42">
        <v>0</v>
      </c>
      <c r="E32" s="43">
        <v>0</v>
      </c>
      <c r="F32" s="43">
        <v>0</v>
      </c>
      <c r="G32" s="43">
        <v>0</v>
      </c>
      <c r="H32" s="43">
        <v>0</v>
      </c>
      <c r="I32" s="23">
        <f t="shared" si="1"/>
        <v>0</v>
      </c>
      <c r="J32" s="38" t="str">
        <f t="shared" si="2"/>
        <v/>
      </c>
      <c r="K32" s="44">
        <v>0</v>
      </c>
      <c r="AC32" s="2" t="s">
        <v>49</v>
      </c>
      <c r="AD32" s="2" t="s">
        <v>7</v>
      </c>
    </row>
    <row r="33" spans="1:30" ht="12.75" customHeight="1" x14ac:dyDescent="0.2">
      <c r="A33" s="40" t="s">
        <v>50</v>
      </c>
      <c r="B33" s="21"/>
      <c r="C33" s="41">
        <v>0</v>
      </c>
      <c r="D33" s="42">
        <v>0</v>
      </c>
      <c r="E33" s="43">
        <v>0</v>
      </c>
      <c r="F33" s="43">
        <v>0</v>
      </c>
      <c r="G33" s="43">
        <v>0</v>
      </c>
      <c r="H33" s="43">
        <v>0</v>
      </c>
      <c r="I33" s="23">
        <f t="shared" si="1"/>
        <v>0</v>
      </c>
      <c r="J33" s="38" t="str">
        <f t="shared" si="2"/>
        <v/>
      </c>
      <c r="K33" s="44">
        <v>0</v>
      </c>
      <c r="AC33" s="2" t="s">
        <v>51</v>
      </c>
      <c r="AD33" s="2" t="s">
        <v>7</v>
      </c>
    </row>
    <row r="34" spans="1:30" ht="12.75" customHeight="1" x14ac:dyDescent="0.2">
      <c r="A34" s="40" t="s">
        <v>52</v>
      </c>
      <c r="B34" s="21"/>
      <c r="C34" s="41">
        <v>0</v>
      </c>
      <c r="D34" s="42">
        <v>0</v>
      </c>
      <c r="E34" s="43">
        <v>0</v>
      </c>
      <c r="F34" s="43">
        <v>0</v>
      </c>
      <c r="G34" s="43">
        <v>0</v>
      </c>
      <c r="H34" s="43">
        <v>0</v>
      </c>
      <c r="I34" s="23">
        <f t="shared" si="1"/>
        <v>0</v>
      </c>
      <c r="J34" s="38" t="str">
        <f t="shared" si="2"/>
        <v/>
      </c>
      <c r="K34" s="44">
        <v>0</v>
      </c>
      <c r="AC34" s="2" t="s">
        <v>53</v>
      </c>
      <c r="AD34" s="2" t="s">
        <v>7</v>
      </c>
    </row>
    <row r="35" spans="1:30" ht="12.75" customHeight="1" x14ac:dyDescent="0.2">
      <c r="A35" s="40" t="s">
        <v>54</v>
      </c>
      <c r="B35" s="21"/>
      <c r="C35" s="41">
        <v>0</v>
      </c>
      <c r="D35" s="42">
        <v>0</v>
      </c>
      <c r="E35" s="43">
        <v>0</v>
      </c>
      <c r="F35" s="43">
        <v>0</v>
      </c>
      <c r="G35" s="43">
        <v>0</v>
      </c>
      <c r="H35" s="43">
        <v>0</v>
      </c>
      <c r="I35" s="23">
        <f t="shared" si="1"/>
        <v>0</v>
      </c>
      <c r="J35" s="38" t="str">
        <f t="shared" si="2"/>
        <v/>
      </c>
      <c r="K35" s="44">
        <v>0</v>
      </c>
      <c r="AC35" s="2" t="s">
        <v>55</v>
      </c>
      <c r="AD35" s="2" t="s">
        <v>7</v>
      </c>
    </row>
    <row r="36" spans="1:30" ht="12.75" customHeight="1" x14ac:dyDescent="0.2">
      <c r="A36" s="40" t="s">
        <v>56</v>
      </c>
      <c r="B36" s="21"/>
      <c r="C36" s="41">
        <v>0</v>
      </c>
      <c r="D36" s="42">
        <v>0</v>
      </c>
      <c r="E36" s="43">
        <v>0</v>
      </c>
      <c r="F36" s="43">
        <v>0</v>
      </c>
      <c r="G36" s="43">
        <v>0</v>
      </c>
      <c r="H36" s="43">
        <v>0</v>
      </c>
      <c r="I36" s="23">
        <f t="shared" si="1"/>
        <v>0</v>
      </c>
      <c r="J36" s="38" t="str">
        <f t="shared" si="2"/>
        <v/>
      </c>
      <c r="K36" s="44">
        <v>0</v>
      </c>
      <c r="AC36" s="2" t="s">
        <v>57</v>
      </c>
      <c r="AD36" s="2" t="s">
        <v>7</v>
      </c>
    </row>
    <row r="37" spans="1:30" ht="12.75" customHeight="1" x14ac:dyDescent="0.2">
      <c r="A37" s="40" t="s">
        <v>12</v>
      </c>
      <c r="B37" s="21"/>
      <c r="C37" s="41">
        <v>0</v>
      </c>
      <c r="D37" s="42">
        <v>0</v>
      </c>
      <c r="E37" s="43">
        <v>0</v>
      </c>
      <c r="F37" s="43">
        <v>0</v>
      </c>
      <c r="G37" s="43">
        <v>0</v>
      </c>
      <c r="H37" s="43">
        <v>0</v>
      </c>
      <c r="I37" s="23">
        <f t="shared" si="1"/>
        <v>0</v>
      </c>
      <c r="J37" s="38" t="str">
        <f t="shared" si="2"/>
        <v/>
      </c>
      <c r="K37" s="44">
        <v>0</v>
      </c>
      <c r="AC37" s="2" t="s">
        <v>58</v>
      </c>
      <c r="AD37" s="2" t="s">
        <v>7</v>
      </c>
    </row>
    <row r="38" spans="1:30" ht="12.75" customHeight="1" x14ac:dyDescent="0.2">
      <c r="A38" s="34" t="s">
        <v>59</v>
      </c>
      <c r="B38" s="21"/>
      <c r="C38" s="22">
        <f t="shared" ref="C38:H38" si="7">SUM(C39:C44)</f>
        <v>0</v>
      </c>
      <c r="D38" s="45">
        <f t="shared" si="7"/>
        <v>0</v>
      </c>
      <c r="E38" s="24">
        <f t="shared" si="7"/>
        <v>0</v>
      </c>
      <c r="F38" s="24">
        <f t="shared" si="7"/>
        <v>0</v>
      </c>
      <c r="G38" s="24">
        <f t="shared" si="7"/>
        <v>0</v>
      </c>
      <c r="H38" s="24">
        <f t="shared" si="7"/>
        <v>0</v>
      </c>
      <c r="I38" s="23">
        <f t="shared" si="1"/>
        <v>0</v>
      </c>
      <c r="J38" s="38" t="str">
        <f t="shared" si="2"/>
        <v/>
      </c>
      <c r="K38" s="26">
        <f>SUM(K39:K44)</f>
        <v>0</v>
      </c>
      <c r="AD38" s="2" t="s">
        <v>7</v>
      </c>
    </row>
    <row r="39" spans="1:30" ht="12.75" customHeight="1" x14ac:dyDescent="0.2">
      <c r="A39" s="40" t="s">
        <v>60</v>
      </c>
      <c r="B39" s="21"/>
      <c r="C39" s="41">
        <v>0</v>
      </c>
      <c r="D39" s="42">
        <v>0</v>
      </c>
      <c r="E39" s="43">
        <v>0</v>
      </c>
      <c r="F39" s="43">
        <v>0</v>
      </c>
      <c r="G39" s="43">
        <v>0</v>
      </c>
      <c r="H39" s="43">
        <v>0</v>
      </c>
      <c r="I39" s="23">
        <f t="shared" si="1"/>
        <v>0</v>
      </c>
      <c r="J39" s="38" t="str">
        <f t="shared" si="2"/>
        <v/>
      </c>
      <c r="K39" s="44">
        <v>0</v>
      </c>
      <c r="AC39" s="2" t="s">
        <v>61</v>
      </c>
      <c r="AD39" s="2" t="s">
        <v>7</v>
      </c>
    </row>
    <row r="40" spans="1:30" ht="12.75" customHeight="1" x14ac:dyDescent="0.2">
      <c r="A40" s="40" t="s">
        <v>62</v>
      </c>
      <c r="B40" s="21"/>
      <c r="C40" s="41">
        <v>0</v>
      </c>
      <c r="D40" s="42">
        <v>0</v>
      </c>
      <c r="E40" s="43">
        <v>0</v>
      </c>
      <c r="F40" s="43">
        <v>0</v>
      </c>
      <c r="G40" s="43">
        <v>0</v>
      </c>
      <c r="H40" s="43">
        <v>0</v>
      </c>
      <c r="I40" s="23">
        <f>H40-G40</f>
        <v>0</v>
      </c>
      <c r="J40" s="38" t="str">
        <f>IF(I40=0,"",I40/H40)</f>
        <v/>
      </c>
      <c r="K40" s="44">
        <v>0</v>
      </c>
      <c r="AC40" s="2" t="s">
        <v>63</v>
      </c>
      <c r="AD40" s="2" t="s">
        <v>7</v>
      </c>
    </row>
    <row r="41" spans="1:30" ht="12.75" customHeight="1" x14ac:dyDescent="0.2">
      <c r="A41" s="40" t="s">
        <v>64</v>
      </c>
      <c r="B41" s="21"/>
      <c r="C41" s="41">
        <v>0</v>
      </c>
      <c r="D41" s="42">
        <v>0</v>
      </c>
      <c r="E41" s="43">
        <v>0</v>
      </c>
      <c r="F41" s="43">
        <v>0</v>
      </c>
      <c r="G41" s="43">
        <v>0</v>
      </c>
      <c r="H41" s="43">
        <v>0</v>
      </c>
      <c r="I41" s="23">
        <f>H41-G41</f>
        <v>0</v>
      </c>
      <c r="J41" s="38" t="str">
        <f>IF(I41=0,"",I41/H41)</f>
        <v/>
      </c>
      <c r="K41" s="44">
        <v>0</v>
      </c>
      <c r="AC41" s="2" t="s">
        <v>65</v>
      </c>
      <c r="AD41" s="2" t="s">
        <v>7</v>
      </c>
    </row>
    <row r="42" spans="1:30" ht="12.75" customHeight="1" x14ac:dyDescent="0.2">
      <c r="A42" s="40" t="s">
        <v>66</v>
      </c>
      <c r="B42" s="21"/>
      <c r="C42" s="41">
        <v>0</v>
      </c>
      <c r="D42" s="42">
        <v>0</v>
      </c>
      <c r="E42" s="43">
        <v>0</v>
      </c>
      <c r="F42" s="43">
        <v>0</v>
      </c>
      <c r="G42" s="43">
        <v>0</v>
      </c>
      <c r="H42" s="43">
        <v>0</v>
      </c>
      <c r="I42" s="23">
        <f>H42-G42</f>
        <v>0</v>
      </c>
      <c r="J42" s="38" t="str">
        <f>IF(I42=0,"",I42/H42)</f>
        <v/>
      </c>
      <c r="K42" s="44">
        <v>0</v>
      </c>
      <c r="AC42" s="2" t="s">
        <v>67</v>
      </c>
      <c r="AD42" s="2" t="s">
        <v>7</v>
      </c>
    </row>
    <row r="43" spans="1:30" ht="12.75" customHeight="1" x14ac:dyDescent="0.2">
      <c r="A43" s="40" t="s">
        <v>68</v>
      </c>
      <c r="B43" s="21"/>
      <c r="C43" s="41">
        <v>0</v>
      </c>
      <c r="D43" s="42">
        <v>0</v>
      </c>
      <c r="E43" s="43">
        <v>0</v>
      </c>
      <c r="F43" s="43">
        <v>0</v>
      </c>
      <c r="G43" s="43">
        <v>0</v>
      </c>
      <c r="H43" s="43">
        <v>0</v>
      </c>
      <c r="I43" s="23">
        <f t="shared" si="1"/>
        <v>0</v>
      </c>
      <c r="J43" s="38" t="str">
        <f t="shared" si="2"/>
        <v/>
      </c>
      <c r="K43" s="44">
        <v>0</v>
      </c>
      <c r="AC43" s="2" t="s">
        <v>69</v>
      </c>
      <c r="AD43" s="2" t="s">
        <v>7</v>
      </c>
    </row>
    <row r="44" spans="1:30" ht="12.75" customHeight="1" x14ac:dyDescent="0.2">
      <c r="A44" s="40" t="s">
        <v>12</v>
      </c>
      <c r="B44" s="21"/>
      <c r="C44" s="41">
        <v>0</v>
      </c>
      <c r="D44" s="42">
        <v>0</v>
      </c>
      <c r="E44" s="43">
        <v>0</v>
      </c>
      <c r="F44" s="43">
        <v>0</v>
      </c>
      <c r="G44" s="43">
        <v>0</v>
      </c>
      <c r="H44" s="43">
        <v>0</v>
      </c>
      <c r="I44" s="23">
        <f t="shared" si="1"/>
        <v>0</v>
      </c>
      <c r="J44" s="38" t="str">
        <f t="shared" si="2"/>
        <v/>
      </c>
      <c r="K44" s="44">
        <v>0</v>
      </c>
      <c r="AC44" s="2" t="s">
        <v>70</v>
      </c>
      <c r="AD44" s="2" t="s">
        <v>7</v>
      </c>
    </row>
    <row r="45" spans="1:30" ht="12.75" customHeight="1" x14ac:dyDescent="0.2">
      <c r="A45" s="34" t="s">
        <v>71</v>
      </c>
      <c r="B45" s="21"/>
      <c r="C45" s="22">
        <f t="shared" ref="C45:H45" si="8">SUM(C46:C52)</f>
        <v>2741180</v>
      </c>
      <c r="D45" s="45">
        <f t="shared" si="8"/>
        <v>2608696</v>
      </c>
      <c r="E45" s="24">
        <f t="shared" si="8"/>
        <v>1208696</v>
      </c>
      <c r="F45" s="24">
        <f t="shared" si="8"/>
        <v>492683</v>
      </c>
      <c r="G45" s="24">
        <f t="shared" si="8"/>
        <v>1014683</v>
      </c>
      <c r="H45" s="24">
        <f t="shared" si="8"/>
        <v>1208696</v>
      </c>
      <c r="I45" s="23">
        <f t="shared" si="1"/>
        <v>194013</v>
      </c>
      <c r="J45" s="38">
        <f t="shared" si="2"/>
        <v>0.16051430632681832</v>
      </c>
      <c r="K45" s="26">
        <f>SUM(K46:K52)</f>
        <v>2608696</v>
      </c>
      <c r="AD45" s="2" t="s">
        <v>7</v>
      </c>
    </row>
    <row r="46" spans="1:30" ht="12.75" customHeight="1" x14ac:dyDescent="0.2">
      <c r="A46" s="40" t="s">
        <v>72</v>
      </c>
      <c r="B46" s="21"/>
      <c r="C46" s="41">
        <v>0</v>
      </c>
      <c r="D46" s="42">
        <v>0</v>
      </c>
      <c r="E46" s="43">
        <v>0</v>
      </c>
      <c r="F46" s="43">
        <v>0</v>
      </c>
      <c r="G46" s="43">
        <v>0</v>
      </c>
      <c r="H46" s="43">
        <v>0</v>
      </c>
      <c r="I46" s="23">
        <f t="shared" si="1"/>
        <v>0</v>
      </c>
      <c r="J46" s="38" t="str">
        <f t="shared" si="2"/>
        <v/>
      </c>
      <c r="K46" s="44">
        <v>0</v>
      </c>
      <c r="AC46" s="2" t="s">
        <v>73</v>
      </c>
      <c r="AD46" s="2" t="s">
        <v>7</v>
      </c>
    </row>
    <row r="47" spans="1:30" ht="12.75" customHeight="1" x14ac:dyDescent="0.2">
      <c r="A47" s="40" t="s">
        <v>74</v>
      </c>
      <c r="B47" s="21"/>
      <c r="C47" s="41">
        <v>0</v>
      </c>
      <c r="D47" s="42">
        <v>0</v>
      </c>
      <c r="E47" s="43">
        <v>0</v>
      </c>
      <c r="F47" s="43">
        <v>0</v>
      </c>
      <c r="G47" s="43">
        <v>0</v>
      </c>
      <c r="H47" s="43">
        <v>0</v>
      </c>
      <c r="I47" s="23">
        <f t="shared" si="1"/>
        <v>0</v>
      </c>
      <c r="J47" s="38" t="str">
        <f t="shared" si="2"/>
        <v/>
      </c>
      <c r="K47" s="44">
        <v>0</v>
      </c>
      <c r="AC47" s="2" t="s">
        <v>75</v>
      </c>
      <c r="AD47" s="2" t="s">
        <v>7</v>
      </c>
    </row>
    <row r="48" spans="1:30" ht="12.75" customHeight="1" x14ac:dyDescent="0.2">
      <c r="A48" s="40" t="s">
        <v>76</v>
      </c>
      <c r="B48" s="21"/>
      <c r="C48" s="41">
        <v>0</v>
      </c>
      <c r="D48" s="42">
        <v>0</v>
      </c>
      <c r="E48" s="43">
        <v>0</v>
      </c>
      <c r="F48" s="43">
        <v>0</v>
      </c>
      <c r="G48" s="43">
        <v>0</v>
      </c>
      <c r="H48" s="43">
        <v>0</v>
      </c>
      <c r="I48" s="23">
        <f>H48-G48</f>
        <v>0</v>
      </c>
      <c r="J48" s="38" t="str">
        <f>IF(I48=0,"",I48/H48)</f>
        <v/>
      </c>
      <c r="K48" s="44">
        <v>0</v>
      </c>
      <c r="AC48" s="2" t="s">
        <v>77</v>
      </c>
      <c r="AD48" s="2" t="s">
        <v>7</v>
      </c>
    </row>
    <row r="49" spans="1:30" ht="12.75" customHeight="1" x14ac:dyDescent="0.2">
      <c r="A49" s="40" t="s">
        <v>78</v>
      </c>
      <c r="B49" s="21"/>
      <c r="C49" s="41">
        <v>0</v>
      </c>
      <c r="D49" s="42">
        <v>0</v>
      </c>
      <c r="E49" s="43">
        <v>0</v>
      </c>
      <c r="F49" s="43">
        <v>0</v>
      </c>
      <c r="G49" s="43">
        <v>0</v>
      </c>
      <c r="H49" s="43">
        <v>0</v>
      </c>
      <c r="I49" s="23">
        <f t="shared" si="1"/>
        <v>0</v>
      </c>
      <c r="J49" s="38" t="str">
        <f t="shared" si="2"/>
        <v/>
      </c>
      <c r="K49" s="44">
        <v>0</v>
      </c>
      <c r="AC49" s="2" t="s">
        <v>79</v>
      </c>
      <c r="AD49" s="2" t="s">
        <v>7</v>
      </c>
    </row>
    <row r="50" spans="1:30" ht="12.75" customHeight="1" x14ac:dyDescent="0.2">
      <c r="A50" s="40" t="s">
        <v>80</v>
      </c>
      <c r="B50" s="21"/>
      <c r="C50" s="41">
        <v>2741180</v>
      </c>
      <c r="D50" s="42">
        <v>2608696</v>
      </c>
      <c r="E50" s="43">
        <v>1208696</v>
      </c>
      <c r="F50" s="43">
        <v>492683</v>
      </c>
      <c r="G50" s="43">
        <v>1014683</v>
      </c>
      <c r="H50" s="43">
        <v>1208696</v>
      </c>
      <c r="I50" s="23">
        <f t="shared" si="1"/>
        <v>194013</v>
      </c>
      <c r="J50" s="38">
        <f t="shared" si="2"/>
        <v>0.16051430632681832</v>
      </c>
      <c r="K50" s="44">
        <v>2608696</v>
      </c>
      <c r="AC50" s="2" t="s">
        <v>81</v>
      </c>
      <c r="AD50" s="2" t="s">
        <v>7</v>
      </c>
    </row>
    <row r="51" spans="1:30" ht="12.75" customHeight="1" x14ac:dyDescent="0.2">
      <c r="A51" s="40" t="s">
        <v>82</v>
      </c>
      <c r="B51" s="21"/>
      <c r="C51" s="41">
        <v>0</v>
      </c>
      <c r="D51" s="42">
        <v>0</v>
      </c>
      <c r="E51" s="43">
        <v>0</v>
      </c>
      <c r="F51" s="43">
        <v>0</v>
      </c>
      <c r="G51" s="43">
        <v>0</v>
      </c>
      <c r="H51" s="43">
        <v>0</v>
      </c>
      <c r="I51" s="23">
        <f t="shared" si="1"/>
        <v>0</v>
      </c>
      <c r="J51" s="38" t="str">
        <f t="shared" si="2"/>
        <v/>
      </c>
      <c r="K51" s="44">
        <v>0</v>
      </c>
      <c r="AC51" s="2" t="s">
        <v>83</v>
      </c>
      <c r="AD51" s="2" t="s">
        <v>7</v>
      </c>
    </row>
    <row r="52" spans="1:30" ht="12.75" customHeight="1" x14ac:dyDescent="0.2">
      <c r="A52" s="40" t="s">
        <v>12</v>
      </c>
      <c r="B52" s="21"/>
      <c r="C52" s="41">
        <v>0</v>
      </c>
      <c r="D52" s="42">
        <v>0</v>
      </c>
      <c r="E52" s="43">
        <v>0</v>
      </c>
      <c r="F52" s="43">
        <v>0</v>
      </c>
      <c r="G52" s="43">
        <v>0</v>
      </c>
      <c r="H52" s="43">
        <v>0</v>
      </c>
      <c r="I52" s="23">
        <f t="shared" si="1"/>
        <v>0</v>
      </c>
      <c r="J52" s="38" t="str">
        <f t="shared" si="2"/>
        <v/>
      </c>
      <c r="K52" s="44">
        <v>0</v>
      </c>
      <c r="AC52" s="2" t="s">
        <v>84</v>
      </c>
      <c r="AD52" s="2" t="s">
        <v>7</v>
      </c>
    </row>
    <row r="53" spans="1:30" ht="12.75" customHeight="1" x14ac:dyDescent="0.2">
      <c r="A53" s="34" t="s">
        <v>85</v>
      </c>
      <c r="B53" s="21"/>
      <c r="C53" s="22">
        <f t="shared" ref="C53:H53" si="9">SUM(C54:C62)</f>
        <v>0</v>
      </c>
      <c r="D53" s="45">
        <f t="shared" si="9"/>
        <v>0</v>
      </c>
      <c r="E53" s="24">
        <f t="shared" si="9"/>
        <v>0</v>
      </c>
      <c r="F53" s="24">
        <f t="shared" si="9"/>
        <v>0</v>
      </c>
      <c r="G53" s="24">
        <f t="shared" si="9"/>
        <v>0</v>
      </c>
      <c r="H53" s="24">
        <f t="shared" si="9"/>
        <v>0</v>
      </c>
      <c r="I53" s="23">
        <f t="shared" si="1"/>
        <v>0</v>
      </c>
      <c r="J53" s="38" t="str">
        <f t="shared" si="2"/>
        <v/>
      </c>
      <c r="K53" s="26">
        <f>SUM(K54:K62)</f>
        <v>0</v>
      </c>
      <c r="AD53" s="2" t="s">
        <v>7</v>
      </c>
    </row>
    <row r="54" spans="1:30" ht="12.75" customHeight="1" x14ac:dyDescent="0.2">
      <c r="A54" s="40" t="s">
        <v>86</v>
      </c>
      <c r="B54" s="21"/>
      <c r="C54" s="41">
        <v>0</v>
      </c>
      <c r="D54" s="42">
        <v>0</v>
      </c>
      <c r="E54" s="43">
        <v>0</v>
      </c>
      <c r="F54" s="43">
        <v>0</v>
      </c>
      <c r="G54" s="43">
        <v>0</v>
      </c>
      <c r="H54" s="43">
        <v>0</v>
      </c>
      <c r="I54" s="23">
        <f t="shared" si="1"/>
        <v>0</v>
      </c>
      <c r="J54" s="38" t="str">
        <f t="shared" si="2"/>
        <v/>
      </c>
      <c r="K54" s="44">
        <v>0</v>
      </c>
      <c r="AC54" s="2" t="s">
        <v>87</v>
      </c>
      <c r="AD54" s="2" t="s">
        <v>7</v>
      </c>
    </row>
    <row r="55" spans="1:30" ht="12.75" customHeight="1" x14ac:dyDescent="0.2">
      <c r="A55" s="40" t="s">
        <v>88</v>
      </c>
      <c r="B55" s="21"/>
      <c r="C55" s="41">
        <v>0</v>
      </c>
      <c r="D55" s="42">
        <v>0</v>
      </c>
      <c r="E55" s="43">
        <v>0</v>
      </c>
      <c r="F55" s="43">
        <v>0</v>
      </c>
      <c r="G55" s="43">
        <v>0</v>
      </c>
      <c r="H55" s="43">
        <v>0</v>
      </c>
      <c r="I55" s="23">
        <f t="shared" si="1"/>
        <v>0</v>
      </c>
      <c r="J55" s="38" t="str">
        <f t="shared" si="2"/>
        <v/>
      </c>
      <c r="K55" s="44">
        <v>0</v>
      </c>
      <c r="AC55" s="2" t="s">
        <v>89</v>
      </c>
      <c r="AD55" s="2" t="s">
        <v>7</v>
      </c>
    </row>
    <row r="56" spans="1:30" ht="12.75" customHeight="1" x14ac:dyDescent="0.2">
      <c r="A56" s="40" t="s">
        <v>90</v>
      </c>
      <c r="B56" s="21"/>
      <c r="C56" s="41">
        <v>0</v>
      </c>
      <c r="D56" s="42">
        <v>0</v>
      </c>
      <c r="E56" s="43">
        <v>0</v>
      </c>
      <c r="F56" s="43">
        <v>0</v>
      </c>
      <c r="G56" s="43">
        <v>0</v>
      </c>
      <c r="H56" s="43">
        <v>0</v>
      </c>
      <c r="I56" s="23">
        <f t="shared" si="1"/>
        <v>0</v>
      </c>
      <c r="J56" s="38" t="str">
        <f t="shared" si="2"/>
        <v/>
      </c>
      <c r="K56" s="44">
        <v>0</v>
      </c>
      <c r="AC56" s="2" t="s">
        <v>91</v>
      </c>
      <c r="AD56" s="2" t="s">
        <v>7</v>
      </c>
    </row>
    <row r="57" spans="1:30" ht="12.75" customHeight="1" x14ac:dyDescent="0.2">
      <c r="A57" s="40" t="s">
        <v>15</v>
      </c>
      <c r="B57" s="21"/>
      <c r="C57" s="41">
        <v>0</v>
      </c>
      <c r="D57" s="42">
        <v>0</v>
      </c>
      <c r="E57" s="43">
        <v>0</v>
      </c>
      <c r="F57" s="43">
        <v>0</v>
      </c>
      <c r="G57" s="43">
        <v>0</v>
      </c>
      <c r="H57" s="43">
        <v>0</v>
      </c>
      <c r="I57" s="23">
        <f t="shared" si="1"/>
        <v>0</v>
      </c>
      <c r="J57" s="38" t="str">
        <f t="shared" si="2"/>
        <v/>
      </c>
      <c r="K57" s="44">
        <v>0</v>
      </c>
      <c r="AC57" s="2" t="s">
        <v>92</v>
      </c>
      <c r="AD57" s="2" t="s">
        <v>7</v>
      </c>
    </row>
    <row r="58" spans="1:30" ht="12.75" customHeight="1" x14ac:dyDescent="0.2">
      <c r="A58" s="40" t="s">
        <v>17</v>
      </c>
      <c r="B58" s="21"/>
      <c r="C58" s="41">
        <v>0</v>
      </c>
      <c r="D58" s="42">
        <v>0</v>
      </c>
      <c r="E58" s="43">
        <v>0</v>
      </c>
      <c r="F58" s="43">
        <v>0</v>
      </c>
      <c r="G58" s="43">
        <v>0</v>
      </c>
      <c r="H58" s="43">
        <v>0</v>
      </c>
      <c r="I58" s="23">
        <f t="shared" si="1"/>
        <v>0</v>
      </c>
      <c r="J58" s="38" t="str">
        <f t="shared" si="2"/>
        <v/>
      </c>
      <c r="K58" s="44">
        <v>0</v>
      </c>
      <c r="AC58" s="2" t="s">
        <v>93</v>
      </c>
      <c r="AD58" s="2" t="s">
        <v>7</v>
      </c>
    </row>
    <row r="59" spans="1:30" ht="12.75" customHeight="1" x14ac:dyDescent="0.2">
      <c r="A59" s="40" t="s">
        <v>19</v>
      </c>
      <c r="B59" s="21"/>
      <c r="C59" s="41">
        <v>0</v>
      </c>
      <c r="D59" s="42">
        <v>0</v>
      </c>
      <c r="E59" s="43">
        <v>0</v>
      </c>
      <c r="F59" s="43">
        <v>0</v>
      </c>
      <c r="G59" s="43">
        <v>0</v>
      </c>
      <c r="H59" s="43">
        <v>0</v>
      </c>
      <c r="I59" s="23">
        <f t="shared" si="1"/>
        <v>0</v>
      </c>
      <c r="J59" s="38" t="str">
        <f t="shared" si="2"/>
        <v/>
      </c>
      <c r="K59" s="44">
        <v>0</v>
      </c>
      <c r="AC59" s="2" t="s">
        <v>94</v>
      </c>
      <c r="AD59" s="2" t="s">
        <v>7</v>
      </c>
    </row>
    <row r="60" spans="1:30" ht="12.75" customHeight="1" x14ac:dyDescent="0.2">
      <c r="A60" s="40" t="s">
        <v>30</v>
      </c>
      <c r="B60" s="21"/>
      <c r="C60" s="41">
        <v>0</v>
      </c>
      <c r="D60" s="42">
        <v>0</v>
      </c>
      <c r="E60" s="43">
        <v>0</v>
      </c>
      <c r="F60" s="43">
        <v>0</v>
      </c>
      <c r="G60" s="43">
        <v>0</v>
      </c>
      <c r="H60" s="43">
        <v>0</v>
      </c>
      <c r="I60" s="23">
        <f t="shared" si="1"/>
        <v>0</v>
      </c>
      <c r="J60" s="38" t="str">
        <f t="shared" si="2"/>
        <v/>
      </c>
      <c r="K60" s="44">
        <v>0</v>
      </c>
      <c r="AC60" s="2" t="s">
        <v>95</v>
      </c>
      <c r="AD60" s="2" t="s">
        <v>7</v>
      </c>
    </row>
    <row r="61" spans="1:30" ht="12.75" customHeight="1" x14ac:dyDescent="0.2">
      <c r="A61" s="40" t="s">
        <v>36</v>
      </c>
      <c r="B61" s="21"/>
      <c r="C61" s="41">
        <v>0</v>
      </c>
      <c r="D61" s="42">
        <v>0</v>
      </c>
      <c r="E61" s="43">
        <v>0</v>
      </c>
      <c r="F61" s="43">
        <v>0</v>
      </c>
      <c r="G61" s="43">
        <v>0</v>
      </c>
      <c r="H61" s="43">
        <v>0</v>
      </c>
      <c r="I61" s="23">
        <f t="shared" si="1"/>
        <v>0</v>
      </c>
      <c r="J61" s="38" t="str">
        <f t="shared" si="2"/>
        <v/>
      </c>
      <c r="K61" s="44">
        <v>0</v>
      </c>
      <c r="AC61" s="2" t="s">
        <v>96</v>
      </c>
      <c r="AD61" s="2" t="s">
        <v>7</v>
      </c>
    </row>
    <row r="62" spans="1:30" ht="12.75" customHeight="1" x14ac:dyDescent="0.2">
      <c r="A62" s="40" t="s">
        <v>12</v>
      </c>
      <c r="B62" s="21"/>
      <c r="C62" s="41">
        <v>0</v>
      </c>
      <c r="D62" s="42">
        <v>0</v>
      </c>
      <c r="E62" s="43">
        <v>0</v>
      </c>
      <c r="F62" s="43">
        <v>0</v>
      </c>
      <c r="G62" s="43">
        <v>0</v>
      </c>
      <c r="H62" s="43">
        <v>0</v>
      </c>
      <c r="I62" s="23">
        <f t="shared" si="1"/>
        <v>0</v>
      </c>
      <c r="J62" s="38" t="str">
        <f t="shared" si="2"/>
        <v/>
      </c>
      <c r="K62" s="44">
        <v>0</v>
      </c>
      <c r="AC62" s="2" t="s">
        <v>97</v>
      </c>
      <c r="AD62" s="2" t="s">
        <v>7</v>
      </c>
    </row>
    <row r="63" spans="1:30" ht="12.75" customHeight="1" x14ac:dyDescent="0.2">
      <c r="A63" s="34" t="s">
        <v>98</v>
      </c>
      <c r="B63" s="21"/>
      <c r="C63" s="22">
        <f t="shared" ref="C63:H63" si="10">SUM(C64:C68)</f>
        <v>0</v>
      </c>
      <c r="D63" s="45">
        <f t="shared" si="10"/>
        <v>0</v>
      </c>
      <c r="E63" s="24">
        <f t="shared" si="10"/>
        <v>0</v>
      </c>
      <c r="F63" s="24">
        <f t="shared" si="10"/>
        <v>0</v>
      </c>
      <c r="G63" s="24">
        <f t="shared" si="10"/>
        <v>0</v>
      </c>
      <c r="H63" s="24">
        <f t="shared" si="10"/>
        <v>0</v>
      </c>
      <c r="I63" s="23">
        <f t="shared" si="1"/>
        <v>0</v>
      </c>
      <c r="J63" s="38" t="str">
        <f t="shared" si="2"/>
        <v/>
      </c>
      <c r="K63" s="26">
        <f>SUM(K64:K68)</f>
        <v>0</v>
      </c>
      <c r="AD63" s="2" t="s">
        <v>7</v>
      </c>
    </row>
    <row r="64" spans="1:30" ht="12.75" customHeight="1" x14ac:dyDescent="0.2">
      <c r="A64" s="40" t="s">
        <v>99</v>
      </c>
      <c r="B64" s="21"/>
      <c r="C64" s="41">
        <v>0</v>
      </c>
      <c r="D64" s="42">
        <v>0</v>
      </c>
      <c r="E64" s="43">
        <v>0</v>
      </c>
      <c r="F64" s="43">
        <v>0</v>
      </c>
      <c r="G64" s="43">
        <v>0</v>
      </c>
      <c r="H64" s="43">
        <v>0</v>
      </c>
      <c r="I64" s="23">
        <f t="shared" si="1"/>
        <v>0</v>
      </c>
      <c r="J64" s="38" t="str">
        <f t="shared" si="2"/>
        <v/>
      </c>
      <c r="K64" s="44">
        <v>0</v>
      </c>
      <c r="AC64" s="2" t="s">
        <v>100</v>
      </c>
      <c r="AD64" s="2" t="s">
        <v>7</v>
      </c>
    </row>
    <row r="65" spans="1:30" ht="12.75" customHeight="1" x14ac:dyDescent="0.2">
      <c r="A65" s="40" t="s">
        <v>101</v>
      </c>
      <c r="B65" s="21"/>
      <c r="C65" s="41">
        <v>0</v>
      </c>
      <c r="D65" s="42">
        <v>0</v>
      </c>
      <c r="E65" s="43">
        <v>0</v>
      </c>
      <c r="F65" s="43">
        <v>0</v>
      </c>
      <c r="G65" s="43">
        <v>0</v>
      </c>
      <c r="H65" s="43">
        <v>0</v>
      </c>
      <c r="I65" s="23">
        <f t="shared" si="1"/>
        <v>0</v>
      </c>
      <c r="J65" s="38" t="str">
        <f t="shared" si="2"/>
        <v/>
      </c>
      <c r="K65" s="44">
        <v>0</v>
      </c>
      <c r="AC65" s="2" t="s">
        <v>102</v>
      </c>
      <c r="AD65" s="2" t="s">
        <v>7</v>
      </c>
    </row>
    <row r="66" spans="1:30" ht="12.75" customHeight="1" x14ac:dyDescent="0.2">
      <c r="A66" s="40" t="s">
        <v>103</v>
      </c>
      <c r="B66" s="21"/>
      <c r="C66" s="41">
        <v>0</v>
      </c>
      <c r="D66" s="42">
        <v>0</v>
      </c>
      <c r="E66" s="43">
        <v>0</v>
      </c>
      <c r="F66" s="43">
        <v>0</v>
      </c>
      <c r="G66" s="43">
        <v>0</v>
      </c>
      <c r="H66" s="43">
        <v>0</v>
      </c>
      <c r="I66" s="23">
        <f t="shared" si="1"/>
        <v>0</v>
      </c>
      <c r="J66" s="38" t="str">
        <f t="shared" si="2"/>
        <v/>
      </c>
      <c r="K66" s="44">
        <v>0</v>
      </c>
      <c r="AC66" s="2" t="s">
        <v>104</v>
      </c>
      <c r="AD66" s="2" t="s">
        <v>7</v>
      </c>
    </row>
    <row r="67" spans="1:30" ht="12.75" customHeight="1" x14ac:dyDescent="0.2">
      <c r="A67" s="40" t="s">
        <v>105</v>
      </c>
      <c r="B67" s="21"/>
      <c r="C67" s="41">
        <v>0</v>
      </c>
      <c r="D67" s="42">
        <v>0</v>
      </c>
      <c r="E67" s="43">
        <v>0</v>
      </c>
      <c r="F67" s="43">
        <v>0</v>
      </c>
      <c r="G67" s="43">
        <v>0</v>
      </c>
      <c r="H67" s="43">
        <v>0</v>
      </c>
      <c r="I67" s="23">
        <f t="shared" si="1"/>
        <v>0</v>
      </c>
      <c r="J67" s="38" t="str">
        <f t="shared" si="2"/>
        <v/>
      </c>
      <c r="K67" s="44">
        <v>0</v>
      </c>
      <c r="AC67" s="2" t="s">
        <v>106</v>
      </c>
      <c r="AD67" s="2" t="s">
        <v>7</v>
      </c>
    </row>
    <row r="68" spans="1:30" ht="12.75" customHeight="1" x14ac:dyDescent="0.2">
      <c r="A68" s="40" t="s">
        <v>12</v>
      </c>
      <c r="B68" s="21"/>
      <c r="C68" s="41">
        <v>0</v>
      </c>
      <c r="D68" s="42">
        <v>0</v>
      </c>
      <c r="E68" s="43">
        <v>0</v>
      </c>
      <c r="F68" s="43">
        <v>0</v>
      </c>
      <c r="G68" s="43">
        <v>0</v>
      </c>
      <c r="H68" s="43">
        <v>0</v>
      </c>
      <c r="I68" s="23">
        <f t="shared" si="1"/>
        <v>0</v>
      </c>
      <c r="J68" s="38" t="str">
        <f t="shared" si="2"/>
        <v/>
      </c>
      <c r="K68" s="44">
        <v>0</v>
      </c>
      <c r="AC68" s="2" t="s">
        <v>107</v>
      </c>
      <c r="AD68" s="2" t="s">
        <v>7</v>
      </c>
    </row>
    <row r="69" spans="1:30" ht="12.75" customHeight="1" x14ac:dyDescent="0.2">
      <c r="A69" s="34" t="s">
        <v>108</v>
      </c>
      <c r="B69" s="21"/>
      <c r="C69" s="22">
        <f t="shared" ref="C69:H69" si="11">SUM(C70:C73)</f>
        <v>0</v>
      </c>
      <c r="D69" s="45">
        <f t="shared" si="11"/>
        <v>0</v>
      </c>
      <c r="E69" s="24">
        <f t="shared" si="11"/>
        <v>0</v>
      </c>
      <c r="F69" s="24">
        <f t="shared" si="11"/>
        <v>0</v>
      </c>
      <c r="G69" s="24">
        <f t="shared" si="11"/>
        <v>0</v>
      </c>
      <c r="H69" s="24">
        <f t="shared" si="11"/>
        <v>0</v>
      </c>
      <c r="I69" s="23">
        <f>H69-G69</f>
        <v>0</v>
      </c>
      <c r="J69" s="38" t="str">
        <f t="shared" si="2"/>
        <v/>
      </c>
      <c r="K69" s="26">
        <f>SUM(K70:K73)</f>
        <v>0</v>
      </c>
      <c r="AD69" s="2" t="s">
        <v>7</v>
      </c>
    </row>
    <row r="70" spans="1:30" ht="12.75" customHeight="1" x14ac:dyDescent="0.2">
      <c r="A70" s="40" t="s">
        <v>109</v>
      </c>
      <c r="B70" s="21"/>
      <c r="C70" s="41">
        <v>0</v>
      </c>
      <c r="D70" s="42">
        <v>0</v>
      </c>
      <c r="E70" s="43">
        <v>0</v>
      </c>
      <c r="F70" s="43">
        <v>0</v>
      </c>
      <c r="G70" s="43">
        <v>0</v>
      </c>
      <c r="H70" s="43">
        <v>0</v>
      </c>
      <c r="I70" s="23">
        <f>H70-G70</f>
        <v>0</v>
      </c>
      <c r="J70" s="38" t="str">
        <f t="shared" si="2"/>
        <v/>
      </c>
      <c r="K70" s="44">
        <v>0</v>
      </c>
      <c r="AC70" s="2" t="s">
        <v>110</v>
      </c>
      <c r="AD70" s="2" t="s">
        <v>7</v>
      </c>
    </row>
    <row r="71" spans="1:30" ht="12.75" customHeight="1" x14ac:dyDescent="0.2">
      <c r="A71" s="40" t="s">
        <v>111</v>
      </c>
      <c r="B71" s="21"/>
      <c r="C71" s="41">
        <v>0</v>
      </c>
      <c r="D71" s="42">
        <v>0</v>
      </c>
      <c r="E71" s="43">
        <v>0</v>
      </c>
      <c r="F71" s="43">
        <v>0</v>
      </c>
      <c r="G71" s="43">
        <v>0</v>
      </c>
      <c r="H71" s="43">
        <v>0</v>
      </c>
      <c r="I71" s="23">
        <f>H71-G71</f>
        <v>0</v>
      </c>
      <c r="J71" s="38" t="str">
        <f t="shared" ref="J71:J134" si="12">IF(I71=0,"",I71/H71)</f>
        <v/>
      </c>
      <c r="K71" s="44">
        <v>0</v>
      </c>
      <c r="AC71" s="2" t="s">
        <v>112</v>
      </c>
      <c r="AD71" s="2" t="s">
        <v>7</v>
      </c>
    </row>
    <row r="72" spans="1:30" ht="12.75" customHeight="1" x14ac:dyDescent="0.2">
      <c r="A72" s="40" t="s">
        <v>113</v>
      </c>
      <c r="B72" s="21"/>
      <c r="C72" s="41">
        <v>0</v>
      </c>
      <c r="D72" s="42">
        <v>0</v>
      </c>
      <c r="E72" s="43">
        <v>0</v>
      </c>
      <c r="F72" s="43">
        <v>0</v>
      </c>
      <c r="G72" s="43">
        <v>0</v>
      </c>
      <c r="H72" s="43">
        <v>0</v>
      </c>
      <c r="I72" s="23">
        <f>H72-G72</f>
        <v>0</v>
      </c>
      <c r="J72" s="38" t="str">
        <f t="shared" si="12"/>
        <v/>
      </c>
      <c r="K72" s="44">
        <v>0</v>
      </c>
      <c r="AC72" s="2" t="s">
        <v>114</v>
      </c>
      <c r="AD72" s="2" t="s">
        <v>7</v>
      </c>
    </row>
    <row r="73" spans="1:30" ht="12.75" customHeight="1" x14ac:dyDescent="0.2">
      <c r="A73" s="40" t="s">
        <v>12</v>
      </c>
      <c r="B73" s="21"/>
      <c r="C73" s="41">
        <v>0</v>
      </c>
      <c r="D73" s="42">
        <v>0</v>
      </c>
      <c r="E73" s="43">
        <v>0</v>
      </c>
      <c r="F73" s="43">
        <v>0</v>
      </c>
      <c r="G73" s="43">
        <v>0</v>
      </c>
      <c r="H73" s="43">
        <v>0</v>
      </c>
      <c r="I73" s="23">
        <f>H73-G73</f>
        <v>0</v>
      </c>
      <c r="J73" s="38" t="str">
        <f t="shared" si="12"/>
        <v/>
      </c>
      <c r="K73" s="44">
        <v>0</v>
      </c>
      <c r="AC73" s="2" t="s">
        <v>115</v>
      </c>
      <c r="AD73" s="2" t="s">
        <v>7</v>
      </c>
    </row>
    <row r="74" spans="1:30" ht="5.25" customHeight="1" x14ac:dyDescent="0.2">
      <c r="A74" s="40"/>
      <c r="B74" s="21"/>
      <c r="C74" s="22"/>
      <c r="D74" s="45"/>
      <c r="E74" s="24"/>
      <c r="F74" s="24"/>
      <c r="G74" s="24"/>
      <c r="H74" s="24"/>
      <c r="I74" s="23"/>
      <c r="J74" s="38" t="str">
        <f t="shared" si="12"/>
        <v/>
      </c>
      <c r="K74" s="26"/>
      <c r="AD74" s="2" t="s">
        <v>7</v>
      </c>
    </row>
    <row r="75" spans="1:30" ht="12.75" customHeight="1" x14ac:dyDescent="0.2">
      <c r="A75" s="27" t="s">
        <v>116</v>
      </c>
      <c r="B75" s="21"/>
      <c r="C75" s="46">
        <f t="shared" ref="C75:H75" si="13">+C76+C99</f>
        <v>31600435</v>
      </c>
      <c r="D75" s="47">
        <f t="shared" si="13"/>
        <v>27558369</v>
      </c>
      <c r="E75" s="48">
        <f t="shared" si="13"/>
        <v>24230130</v>
      </c>
      <c r="F75" s="48">
        <f t="shared" si="13"/>
        <v>2391092</v>
      </c>
      <c r="G75" s="48">
        <f t="shared" si="13"/>
        <v>22603501</v>
      </c>
      <c r="H75" s="48">
        <f t="shared" si="13"/>
        <v>24230130</v>
      </c>
      <c r="I75" s="48">
        <f>H75-G75</f>
        <v>1626629</v>
      </c>
      <c r="J75" s="32">
        <f t="shared" si="12"/>
        <v>6.7132491653986173E-2</v>
      </c>
      <c r="K75" s="49">
        <f>+K76+K99</f>
        <v>27558369</v>
      </c>
      <c r="AD75" s="2" t="s">
        <v>7</v>
      </c>
    </row>
    <row r="76" spans="1:30" ht="12.75" customHeight="1" x14ac:dyDescent="0.2">
      <c r="A76" s="34" t="s">
        <v>117</v>
      </c>
      <c r="B76" s="21"/>
      <c r="C76" s="22">
        <f t="shared" ref="C76:H76" si="14">SUM(C77:C98)</f>
        <v>26254311</v>
      </c>
      <c r="D76" s="45">
        <f t="shared" si="14"/>
        <v>27558369</v>
      </c>
      <c r="E76" s="24">
        <f t="shared" si="14"/>
        <v>24230130</v>
      </c>
      <c r="F76" s="24">
        <f t="shared" si="14"/>
        <v>2391092</v>
      </c>
      <c r="G76" s="24">
        <f t="shared" si="14"/>
        <v>22603501</v>
      </c>
      <c r="H76" s="24">
        <f t="shared" si="14"/>
        <v>24230130</v>
      </c>
      <c r="I76" s="23">
        <f t="shared" ref="I76:I133" si="15">H76-G76</f>
        <v>1626629</v>
      </c>
      <c r="J76" s="38">
        <f t="shared" si="12"/>
        <v>6.7132491653986173E-2</v>
      </c>
      <c r="K76" s="26">
        <f>SUM(K77:K98)</f>
        <v>27558369</v>
      </c>
      <c r="AD76" s="2" t="s">
        <v>7</v>
      </c>
    </row>
    <row r="77" spans="1:30" ht="12.75" customHeight="1" x14ac:dyDescent="0.2">
      <c r="A77" s="40" t="s">
        <v>118</v>
      </c>
      <c r="B77" s="21"/>
      <c r="C77" s="41">
        <v>7120890</v>
      </c>
      <c r="D77" s="42">
        <v>5427934</v>
      </c>
      <c r="E77" s="43">
        <v>5760211</v>
      </c>
      <c r="F77" s="43">
        <v>151622</v>
      </c>
      <c r="G77" s="43">
        <v>5703723</v>
      </c>
      <c r="H77" s="43">
        <v>5760211</v>
      </c>
      <c r="I77" s="24">
        <f t="shared" si="15"/>
        <v>56488</v>
      </c>
      <c r="J77" s="25">
        <f t="shared" si="12"/>
        <v>9.8065852101598353E-3</v>
      </c>
      <c r="K77" s="44">
        <v>5427934</v>
      </c>
      <c r="AC77" s="2" t="s">
        <v>119</v>
      </c>
      <c r="AD77" s="2" t="s">
        <v>7</v>
      </c>
    </row>
    <row r="78" spans="1:30" ht="12.75" customHeight="1" x14ac:dyDescent="0.2">
      <c r="A78" s="40" t="s">
        <v>120</v>
      </c>
      <c r="B78" s="21"/>
      <c r="C78" s="41">
        <v>12671230</v>
      </c>
      <c r="D78" s="42">
        <v>7347826</v>
      </c>
      <c r="E78" s="43">
        <v>2087310</v>
      </c>
      <c r="F78" s="43">
        <v>620873</v>
      </c>
      <c r="G78" s="43">
        <v>1820184</v>
      </c>
      <c r="H78" s="43">
        <v>2087310</v>
      </c>
      <c r="I78" s="24">
        <f t="shared" si="15"/>
        <v>267126</v>
      </c>
      <c r="J78" s="25">
        <f t="shared" si="12"/>
        <v>0.12797619903128907</v>
      </c>
      <c r="K78" s="44">
        <v>7347826</v>
      </c>
      <c r="AC78" s="2" t="s">
        <v>121</v>
      </c>
      <c r="AD78" s="2" t="s">
        <v>7</v>
      </c>
    </row>
    <row r="79" spans="1:30" ht="12.75" customHeight="1" x14ac:dyDescent="0.2">
      <c r="A79" s="40" t="s">
        <v>122</v>
      </c>
      <c r="B79" s="21"/>
      <c r="C79" s="41">
        <v>0</v>
      </c>
      <c r="D79" s="42">
        <v>0</v>
      </c>
      <c r="E79" s="43">
        <v>0</v>
      </c>
      <c r="F79" s="43">
        <v>0</v>
      </c>
      <c r="G79" s="43">
        <v>0</v>
      </c>
      <c r="H79" s="43">
        <v>0</v>
      </c>
      <c r="I79" s="24">
        <f t="shared" si="15"/>
        <v>0</v>
      </c>
      <c r="J79" s="25" t="str">
        <f t="shared" si="12"/>
        <v/>
      </c>
      <c r="K79" s="44">
        <v>0</v>
      </c>
      <c r="AC79" s="2" t="s">
        <v>123</v>
      </c>
      <c r="AD79" s="2" t="s">
        <v>7</v>
      </c>
    </row>
    <row r="80" spans="1:30" ht="12.75" customHeight="1" x14ac:dyDescent="0.2">
      <c r="A80" s="40" t="s">
        <v>124</v>
      </c>
      <c r="B80" s="21"/>
      <c r="C80" s="41">
        <v>0</v>
      </c>
      <c r="D80" s="42">
        <v>0</v>
      </c>
      <c r="E80" s="43">
        <v>0</v>
      </c>
      <c r="F80" s="43">
        <v>0</v>
      </c>
      <c r="G80" s="43">
        <v>0</v>
      </c>
      <c r="H80" s="43">
        <v>0</v>
      </c>
      <c r="I80" s="24">
        <f t="shared" si="15"/>
        <v>0</v>
      </c>
      <c r="J80" s="25" t="str">
        <f t="shared" si="12"/>
        <v/>
      </c>
      <c r="K80" s="44">
        <v>0</v>
      </c>
      <c r="AC80" s="2" t="s">
        <v>125</v>
      </c>
      <c r="AD80" s="2" t="s">
        <v>7</v>
      </c>
    </row>
    <row r="81" spans="1:30" ht="12.75" customHeight="1" x14ac:dyDescent="0.2">
      <c r="A81" s="40" t="s">
        <v>126</v>
      </c>
      <c r="B81" s="21"/>
      <c r="C81" s="41">
        <v>0</v>
      </c>
      <c r="D81" s="42">
        <v>0</v>
      </c>
      <c r="E81" s="43">
        <v>0</v>
      </c>
      <c r="F81" s="43">
        <v>0</v>
      </c>
      <c r="G81" s="43">
        <v>0</v>
      </c>
      <c r="H81" s="43">
        <v>0</v>
      </c>
      <c r="I81" s="24">
        <f t="shared" si="15"/>
        <v>0</v>
      </c>
      <c r="J81" s="25" t="str">
        <f t="shared" si="12"/>
        <v/>
      </c>
      <c r="K81" s="44">
        <v>0</v>
      </c>
      <c r="AC81" s="2" t="s">
        <v>127</v>
      </c>
      <c r="AD81" s="2" t="s">
        <v>7</v>
      </c>
    </row>
    <row r="82" spans="1:30" ht="12.75" customHeight="1" x14ac:dyDescent="0.2">
      <c r="A82" s="40" t="s">
        <v>128</v>
      </c>
      <c r="B82" s="21"/>
      <c r="C82" s="41">
        <v>6462191</v>
      </c>
      <c r="D82" s="42">
        <v>14782609</v>
      </c>
      <c r="E82" s="43">
        <v>16382609</v>
      </c>
      <c r="F82" s="43">
        <v>1618597</v>
      </c>
      <c r="G82" s="43">
        <v>15079594</v>
      </c>
      <c r="H82" s="43">
        <v>16382609</v>
      </c>
      <c r="I82" s="24">
        <f t="shared" si="15"/>
        <v>1303015</v>
      </c>
      <c r="J82" s="25">
        <f t="shared" si="12"/>
        <v>7.9536476760203451E-2</v>
      </c>
      <c r="K82" s="44">
        <v>14782609</v>
      </c>
      <c r="AC82" s="2" t="s">
        <v>129</v>
      </c>
      <c r="AD82" s="2" t="s">
        <v>7</v>
      </c>
    </row>
    <row r="83" spans="1:30" ht="12.75" customHeight="1" x14ac:dyDescent="0.2">
      <c r="A83" s="40" t="s">
        <v>130</v>
      </c>
      <c r="B83" s="21"/>
      <c r="C83" s="41">
        <v>0</v>
      </c>
      <c r="D83" s="42">
        <v>0</v>
      </c>
      <c r="E83" s="43">
        <v>0</v>
      </c>
      <c r="F83" s="43">
        <v>0</v>
      </c>
      <c r="G83" s="43">
        <v>0</v>
      </c>
      <c r="H83" s="43">
        <v>0</v>
      </c>
      <c r="I83" s="24">
        <f t="shared" si="15"/>
        <v>0</v>
      </c>
      <c r="J83" s="25" t="str">
        <f t="shared" si="12"/>
        <v/>
      </c>
      <c r="K83" s="44">
        <v>0</v>
      </c>
      <c r="AC83" s="2" t="s">
        <v>131</v>
      </c>
      <c r="AD83" s="2" t="s">
        <v>7</v>
      </c>
    </row>
    <row r="84" spans="1:30" ht="12.75" customHeight="1" x14ac:dyDescent="0.2">
      <c r="A84" s="40" t="s">
        <v>132</v>
      </c>
      <c r="B84" s="21"/>
      <c r="C84" s="41">
        <v>0</v>
      </c>
      <c r="D84" s="42">
        <v>0</v>
      </c>
      <c r="E84" s="43">
        <v>0</v>
      </c>
      <c r="F84" s="43">
        <v>0</v>
      </c>
      <c r="G84" s="43">
        <v>0</v>
      </c>
      <c r="H84" s="43">
        <v>0</v>
      </c>
      <c r="I84" s="24">
        <f t="shared" si="15"/>
        <v>0</v>
      </c>
      <c r="J84" s="25" t="str">
        <f t="shared" si="12"/>
        <v/>
      </c>
      <c r="K84" s="44">
        <v>0</v>
      </c>
      <c r="AC84" s="2" t="s">
        <v>133</v>
      </c>
      <c r="AD84" s="2" t="s">
        <v>7</v>
      </c>
    </row>
    <row r="85" spans="1:30" ht="12.75" customHeight="1" x14ac:dyDescent="0.2">
      <c r="A85" s="40" t="s">
        <v>134</v>
      </c>
      <c r="B85" s="21"/>
      <c r="C85" s="41">
        <v>0</v>
      </c>
      <c r="D85" s="42">
        <v>0</v>
      </c>
      <c r="E85" s="43">
        <v>0</v>
      </c>
      <c r="F85" s="43">
        <v>0</v>
      </c>
      <c r="G85" s="43">
        <v>0</v>
      </c>
      <c r="H85" s="43">
        <v>0</v>
      </c>
      <c r="I85" s="24">
        <f t="shared" si="15"/>
        <v>0</v>
      </c>
      <c r="J85" s="25" t="str">
        <f t="shared" si="12"/>
        <v/>
      </c>
      <c r="K85" s="44">
        <v>0</v>
      </c>
      <c r="AC85" s="2" t="s">
        <v>135</v>
      </c>
      <c r="AD85" s="2" t="s">
        <v>7</v>
      </c>
    </row>
    <row r="86" spans="1:30" ht="12.75" customHeight="1" x14ac:dyDescent="0.2">
      <c r="A86" s="40" t="s">
        <v>136</v>
      </c>
      <c r="B86" s="21"/>
      <c r="C86" s="41">
        <v>0</v>
      </c>
      <c r="D86" s="42">
        <v>0</v>
      </c>
      <c r="E86" s="43">
        <v>0</v>
      </c>
      <c r="F86" s="43">
        <v>0</v>
      </c>
      <c r="G86" s="43">
        <v>0</v>
      </c>
      <c r="H86" s="43">
        <v>0</v>
      </c>
      <c r="I86" s="24">
        <f t="shared" si="15"/>
        <v>0</v>
      </c>
      <c r="J86" s="25" t="str">
        <f t="shared" si="12"/>
        <v/>
      </c>
      <c r="K86" s="44">
        <v>0</v>
      </c>
      <c r="AC86" s="2" t="s">
        <v>137</v>
      </c>
      <c r="AD86" s="2" t="s">
        <v>7</v>
      </c>
    </row>
    <row r="87" spans="1:30" ht="12.75" customHeight="1" x14ac:dyDescent="0.2">
      <c r="A87" s="40" t="s">
        <v>138</v>
      </c>
      <c r="B87" s="21"/>
      <c r="C87" s="41">
        <v>0</v>
      </c>
      <c r="D87" s="42">
        <v>0</v>
      </c>
      <c r="E87" s="43">
        <v>0</v>
      </c>
      <c r="F87" s="43">
        <v>0</v>
      </c>
      <c r="G87" s="43">
        <v>0</v>
      </c>
      <c r="H87" s="43">
        <v>0</v>
      </c>
      <c r="I87" s="24">
        <f t="shared" si="15"/>
        <v>0</v>
      </c>
      <c r="J87" s="25" t="str">
        <f t="shared" si="12"/>
        <v/>
      </c>
      <c r="K87" s="44">
        <v>0</v>
      </c>
      <c r="AC87" s="2" t="s">
        <v>139</v>
      </c>
      <c r="AD87" s="2" t="s">
        <v>7</v>
      </c>
    </row>
    <row r="88" spans="1:30" ht="12.75" customHeight="1" x14ac:dyDescent="0.2">
      <c r="A88" s="40" t="s">
        <v>140</v>
      </c>
      <c r="B88" s="21"/>
      <c r="C88" s="41">
        <v>0</v>
      </c>
      <c r="D88" s="42">
        <v>0</v>
      </c>
      <c r="E88" s="43">
        <v>0</v>
      </c>
      <c r="F88" s="43">
        <v>0</v>
      </c>
      <c r="G88" s="43">
        <v>0</v>
      </c>
      <c r="H88" s="43">
        <v>0</v>
      </c>
      <c r="I88" s="24">
        <f t="shared" si="15"/>
        <v>0</v>
      </c>
      <c r="J88" s="25" t="str">
        <f t="shared" si="12"/>
        <v/>
      </c>
      <c r="K88" s="44">
        <v>0</v>
      </c>
      <c r="AC88" s="2" t="s">
        <v>141</v>
      </c>
      <c r="AD88" s="2" t="s">
        <v>7</v>
      </c>
    </row>
    <row r="89" spans="1:30" ht="12.75" customHeight="1" x14ac:dyDescent="0.2">
      <c r="A89" s="40" t="s">
        <v>142</v>
      </c>
      <c r="B89" s="21"/>
      <c r="C89" s="41">
        <v>0</v>
      </c>
      <c r="D89" s="42">
        <v>0</v>
      </c>
      <c r="E89" s="43">
        <v>0</v>
      </c>
      <c r="F89" s="43">
        <v>0</v>
      </c>
      <c r="G89" s="43">
        <v>0</v>
      </c>
      <c r="H89" s="43">
        <v>0</v>
      </c>
      <c r="I89" s="24">
        <f t="shared" si="15"/>
        <v>0</v>
      </c>
      <c r="J89" s="25" t="str">
        <f t="shared" si="12"/>
        <v/>
      </c>
      <c r="K89" s="44">
        <v>0</v>
      </c>
      <c r="AC89" s="2" t="s">
        <v>143</v>
      </c>
      <c r="AD89" s="2" t="s">
        <v>7</v>
      </c>
    </row>
    <row r="90" spans="1:30" ht="12.75" customHeight="1" x14ac:dyDescent="0.2">
      <c r="A90" s="40" t="s">
        <v>144</v>
      </c>
      <c r="B90" s="21"/>
      <c r="C90" s="41">
        <v>0</v>
      </c>
      <c r="D90" s="42">
        <v>0</v>
      </c>
      <c r="E90" s="43">
        <v>0</v>
      </c>
      <c r="F90" s="43">
        <v>0</v>
      </c>
      <c r="G90" s="43">
        <v>0</v>
      </c>
      <c r="H90" s="43">
        <v>0</v>
      </c>
      <c r="I90" s="24">
        <f t="shared" si="15"/>
        <v>0</v>
      </c>
      <c r="J90" s="25" t="str">
        <f t="shared" si="12"/>
        <v/>
      </c>
      <c r="K90" s="44">
        <v>0</v>
      </c>
      <c r="AC90" s="2" t="s">
        <v>145</v>
      </c>
      <c r="AD90" s="2" t="s">
        <v>7</v>
      </c>
    </row>
    <row r="91" spans="1:30" ht="12.75" customHeight="1" x14ac:dyDescent="0.2">
      <c r="A91" s="40" t="s">
        <v>146</v>
      </c>
      <c r="B91" s="21"/>
      <c r="C91" s="41">
        <v>0</v>
      </c>
      <c r="D91" s="42">
        <v>0</v>
      </c>
      <c r="E91" s="43">
        <v>0</v>
      </c>
      <c r="F91" s="43">
        <v>0</v>
      </c>
      <c r="G91" s="43">
        <v>0</v>
      </c>
      <c r="H91" s="43">
        <v>0</v>
      </c>
      <c r="I91" s="24">
        <f t="shared" si="15"/>
        <v>0</v>
      </c>
      <c r="J91" s="25" t="str">
        <f t="shared" si="12"/>
        <v/>
      </c>
      <c r="K91" s="44">
        <v>0</v>
      </c>
      <c r="AC91" s="2" t="s">
        <v>147</v>
      </c>
      <c r="AD91" s="2" t="s">
        <v>7</v>
      </c>
    </row>
    <row r="92" spans="1:30" ht="12.75" customHeight="1" x14ac:dyDescent="0.2">
      <c r="A92" s="40" t="s">
        <v>148</v>
      </c>
      <c r="B92" s="21"/>
      <c r="C92" s="41">
        <v>0</v>
      </c>
      <c r="D92" s="42">
        <v>0</v>
      </c>
      <c r="E92" s="43">
        <v>0</v>
      </c>
      <c r="F92" s="43">
        <v>0</v>
      </c>
      <c r="G92" s="43">
        <v>0</v>
      </c>
      <c r="H92" s="43">
        <v>0</v>
      </c>
      <c r="I92" s="24">
        <f t="shared" si="15"/>
        <v>0</v>
      </c>
      <c r="J92" s="25" t="str">
        <f t="shared" si="12"/>
        <v/>
      </c>
      <c r="K92" s="44">
        <v>0</v>
      </c>
      <c r="AC92" s="2" t="s">
        <v>149</v>
      </c>
      <c r="AD92" s="2" t="s">
        <v>7</v>
      </c>
    </row>
    <row r="93" spans="1:30" ht="12.75" customHeight="1" x14ac:dyDescent="0.2">
      <c r="A93" s="40" t="s">
        <v>150</v>
      </c>
      <c r="B93" s="21"/>
      <c r="C93" s="41">
        <v>0</v>
      </c>
      <c r="D93" s="42">
        <v>0</v>
      </c>
      <c r="E93" s="43">
        <v>0</v>
      </c>
      <c r="F93" s="43">
        <v>0</v>
      </c>
      <c r="G93" s="43">
        <v>0</v>
      </c>
      <c r="H93" s="43">
        <v>0</v>
      </c>
      <c r="I93" s="24">
        <f t="shared" si="15"/>
        <v>0</v>
      </c>
      <c r="J93" s="25" t="str">
        <f t="shared" si="12"/>
        <v/>
      </c>
      <c r="K93" s="44">
        <v>0</v>
      </c>
      <c r="AC93" s="2" t="s">
        <v>151</v>
      </c>
      <c r="AD93" s="2" t="s">
        <v>7</v>
      </c>
    </row>
    <row r="94" spans="1:30" ht="12.75" customHeight="1" x14ac:dyDescent="0.2">
      <c r="A94" s="40" t="s">
        <v>152</v>
      </c>
      <c r="B94" s="21"/>
      <c r="C94" s="41">
        <v>0</v>
      </c>
      <c r="D94" s="42">
        <v>0</v>
      </c>
      <c r="E94" s="43">
        <v>0</v>
      </c>
      <c r="F94" s="43">
        <v>0</v>
      </c>
      <c r="G94" s="43">
        <v>0</v>
      </c>
      <c r="H94" s="43">
        <v>0</v>
      </c>
      <c r="I94" s="24">
        <f t="shared" si="15"/>
        <v>0</v>
      </c>
      <c r="J94" s="25" t="str">
        <f t="shared" si="12"/>
        <v/>
      </c>
      <c r="K94" s="44">
        <v>0</v>
      </c>
      <c r="AC94" s="2" t="s">
        <v>153</v>
      </c>
      <c r="AD94" s="2" t="s">
        <v>7</v>
      </c>
    </row>
    <row r="95" spans="1:30" ht="12.75" customHeight="1" x14ac:dyDescent="0.2">
      <c r="A95" s="40" t="s">
        <v>154</v>
      </c>
      <c r="B95" s="21"/>
      <c r="C95" s="41">
        <v>0</v>
      </c>
      <c r="D95" s="42">
        <v>0</v>
      </c>
      <c r="E95" s="43">
        <v>0</v>
      </c>
      <c r="F95" s="43">
        <v>0</v>
      </c>
      <c r="G95" s="43">
        <v>0</v>
      </c>
      <c r="H95" s="43">
        <v>0</v>
      </c>
      <c r="I95" s="24">
        <f t="shared" si="15"/>
        <v>0</v>
      </c>
      <c r="J95" s="25" t="str">
        <f t="shared" si="12"/>
        <v/>
      </c>
      <c r="K95" s="44">
        <v>0</v>
      </c>
      <c r="AC95" s="2" t="s">
        <v>155</v>
      </c>
      <c r="AD95" s="2" t="s">
        <v>7</v>
      </c>
    </row>
    <row r="96" spans="1:30" ht="12.75" customHeight="1" x14ac:dyDescent="0.2">
      <c r="A96" s="40" t="s">
        <v>156</v>
      </c>
      <c r="B96" s="21"/>
      <c r="C96" s="41">
        <v>0</v>
      </c>
      <c r="D96" s="42">
        <v>0</v>
      </c>
      <c r="E96" s="43">
        <v>0</v>
      </c>
      <c r="F96" s="43">
        <v>0</v>
      </c>
      <c r="G96" s="43">
        <v>0</v>
      </c>
      <c r="H96" s="43">
        <v>0</v>
      </c>
      <c r="I96" s="24">
        <f t="shared" si="15"/>
        <v>0</v>
      </c>
      <c r="J96" s="25" t="str">
        <f t="shared" si="12"/>
        <v/>
      </c>
      <c r="K96" s="44">
        <v>0</v>
      </c>
      <c r="AC96" s="2" t="s">
        <v>157</v>
      </c>
      <c r="AD96" s="2" t="s">
        <v>7</v>
      </c>
    </row>
    <row r="97" spans="1:30" ht="12.75" customHeight="1" x14ac:dyDescent="0.2">
      <c r="A97" s="40" t="s">
        <v>158</v>
      </c>
      <c r="B97" s="21"/>
      <c r="C97" s="41">
        <v>0</v>
      </c>
      <c r="D97" s="42">
        <v>0</v>
      </c>
      <c r="E97" s="43">
        <v>0</v>
      </c>
      <c r="F97" s="43">
        <v>0</v>
      </c>
      <c r="G97" s="43">
        <v>0</v>
      </c>
      <c r="H97" s="43">
        <v>0</v>
      </c>
      <c r="I97" s="24">
        <f t="shared" si="15"/>
        <v>0</v>
      </c>
      <c r="J97" s="25" t="str">
        <f t="shared" si="12"/>
        <v/>
      </c>
      <c r="K97" s="44">
        <v>0</v>
      </c>
      <c r="AC97" s="2" t="s">
        <v>159</v>
      </c>
      <c r="AD97" s="2" t="s">
        <v>7</v>
      </c>
    </row>
    <row r="98" spans="1:30" ht="12.75" customHeight="1" x14ac:dyDescent="0.2">
      <c r="A98" s="40" t="s">
        <v>12</v>
      </c>
      <c r="B98" s="21"/>
      <c r="C98" s="41">
        <v>0</v>
      </c>
      <c r="D98" s="42">
        <v>0</v>
      </c>
      <c r="E98" s="43">
        <v>0</v>
      </c>
      <c r="F98" s="43">
        <v>0</v>
      </c>
      <c r="G98" s="43">
        <v>0</v>
      </c>
      <c r="H98" s="43">
        <v>0</v>
      </c>
      <c r="I98" s="24">
        <f t="shared" si="15"/>
        <v>0</v>
      </c>
      <c r="J98" s="25" t="str">
        <f t="shared" si="12"/>
        <v/>
      </c>
      <c r="K98" s="44">
        <v>0</v>
      </c>
      <c r="AC98" s="2" t="s">
        <v>160</v>
      </c>
      <c r="AD98" s="2" t="s">
        <v>7</v>
      </c>
    </row>
    <row r="99" spans="1:30" ht="12.75" customHeight="1" x14ac:dyDescent="0.2">
      <c r="A99" s="34" t="s">
        <v>161</v>
      </c>
      <c r="B99" s="21"/>
      <c r="C99" s="22">
        <f t="shared" ref="C99:H99" si="16">SUM(C100:C102)</f>
        <v>5346124</v>
      </c>
      <c r="D99" s="45">
        <f t="shared" si="16"/>
        <v>0</v>
      </c>
      <c r="E99" s="24">
        <f t="shared" si="16"/>
        <v>0</v>
      </c>
      <c r="F99" s="24">
        <f t="shared" si="16"/>
        <v>0</v>
      </c>
      <c r="G99" s="24">
        <f t="shared" si="16"/>
        <v>0</v>
      </c>
      <c r="H99" s="24">
        <f t="shared" si="16"/>
        <v>0</v>
      </c>
      <c r="I99" s="23">
        <f t="shared" si="15"/>
        <v>0</v>
      </c>
      <c r="J99" s="38" t="str">
        <f t="shared" si="12"/>
        <v/>
      </c>
      <c r="K99" s="26">
        <f>SUM(K100:K102)</f>
        <v>0</v>
      </c>
      <c r="AD99" s="2" t="s">
        <v>7</v>
      </c>
    </row>
    <row r="100" spans="1:30" ht="12.75" customHeight="1" x14ac:dyDescent="0.2">
      <c r="A100" s="40" t="s">
        <v>162</v>
      </c>
      <c r="B100" s="21"/>
      <c r="C100" s="41">
        <v>0</v>
      </c>
      <c r="D100" s="42">
        <v>0</v>
      </c>
      <c r="E100" s="43">
        <v>0</v>
      </c>
      <c r="F100" s="43">
        <v>0</v>
      </c>
      <c r="G100" s="43">
        <v>0</v>
      </c>
      <c r="H100" s="43">
        <v>0</v>
      </c>
      <c r="I100" s="24">
        <f t="shared" si="15"/>
        <v>0</v>
      </c>
      <c r="J100" s="25" t="str">
        <f t="shared" si="12"/>
        <v/>
      </c>
      <c r="K100" s="44">
        <v>0</v>
      </c>
      <c r="AC100" s="2" t="s">
        <v>163</v>
      </c>
      <c r="AD100" s="2" t="s">
        <v>7</v>
      </c>
    </row>
    <row r="101" spans="1:30" ht="12.75" customHeight="1" x14ac:dyDescent="0.2">
      <c r="A101" s="40" t="s">
        <v>164</v>
      </c>
      <c r="B101" s="21"/>
      <c r="C101" s="41">
        <v>5346124</v>
      </c>
      <c r="D101" s="42">
        <v>0</v>
      </c>
      <c r="E101" s="43">
        <v>0</v>
      </c>
      <c r="F101" s="43">
        <v>0</v>
      </c>
      <c r="G101" s="43">
        <v>0</v>
      </c>
      <c r="H101" s="43">
        <v>0</v>
      </c>
      <c r="I101" s="24">
        <f t="shared" si="15"/>
        <v>0</v>
      </c>
      <c r="J101" s="25" t="str">
        <f t="shared" si="12"/>
        <v/>
      </c>
      <c r="K101" s="44">
        <v>0</v>
      </c>
      <c r="AC101" s="2" t="s">
        <v>165</v>
      </c>
      <c r="AD101" s="2" t="s">
        <v>7</v>
      </c>
    </row>
    <row r="102" spans="1:30" ht="12.75" customHeight="1" x14ac:dyDescent="0.2">
      <c r="A102" s="40" t="s">
        <v>12</v>
      </c>
      <c r="B102" s="21"/>
      <c r="C102" s="41">
        <v>0</v>
      </c>
      <c r="D102" s="42">
        <v>0</v>
      </c>
      <c r="E102" s="43">
        <v>0</v>
      </c>
      <c r="F102" s="43">
        <v>0</v>
      </c>
      <c r="G102" s="43">
        <v>0</v>
      </c>
      <c r="H102" s="43">
        <v>0</v>
      </c>
      <c r="I102" s="24">
        <f t="shared" si="15"/>
        <v>0</v>
      </c>
      <c r="J102" s="25" t="str">
        <f t="shared" si="12"/>
        <v/>
      </c>
      <c r="K102" s="44">
        <v>0</v>
      </c>
      <c r="AC102" s="2" t="s">
        <v>166</v>
      </c>
      <c r="AD102" s="2" t="s">
        <v>7</v>
      </c>
    </row>
    <row r="103" spans="1:30" ht="12.75" customHeight="1" x14ac:dyDescent="0.2">
      <c r="A103" s="27" t="s">
        <v>167</v>
      </c>
      <c r="B103" s="21"/>
      <c r="C103" s="50">
        <f t="shared" ref="C103:H103" si="17">SUM(C104:C108)</f>
        <v>0</v>
      </c>
      <c r="D103" s="51">
        <f t="shared" si="17"/>
        <v>0</v>
      </c>
      <c r="E103" s="31">
        <f t="shared" si="17"/>
        <v>0</v>
      </c>
      <c r="F103" s="31">
        <f t="shared" si="17"/>
        <v>0</v>
      </c>
      <c r="G103" s="31">
        <f t="shared" si="17"/>
        <v>0</v>
      </c>
      <c r="H103" s="31">
        <f t="shared" si="17"/>
        <v>0</v>
      </c>
      <c r="I103" s="31">
        <f t="shared" si="15"/>
        <v>0</v>
      </c>
      <c r="J103" s="52" t="str">
        <f t="shared" si="12"/>
        <v/>
      </c>
      <c r="K103" s="53">
        <f>SUM(K104:K108)</f>
        <v>0</v>
      </c>
      <c r="AD103" s="2" t="s">
        <v>7</v>
      </c>
    </row>
    <row r="104" spans="1:30" ht="12.75" customHeight="1" x14ac:dyDescent="0.2">
      <c r="A104" s="34" t="s">
        <v>168</v>
      </c>
      <c r="B104" s="21"/>
      <c r="C104" s="41">
        <v>0</v>
      </c>
      <c r="D104" s="42">
        <v>0</v>
      </c>
      <c r="E104" s="43">
        <v>0</v>
      </c>
      <c r="F104" s="43">
        <v>0</v>
      </c>
      <c r="G104" s="43">
        <v>0</v>
      </c>
      <c r="H104" s="43">
        <v>0</v>
      </c>
      <c r="I104" s="24">
        <f t="shared" si="15"/>
        <v>0</v>
      </c>
      <c r="J104" s="25" t="str">
        <f t="shared" si="12"/>
        <v/>
      </c>
      <c r="K104" s="44">
        <v>0</v>
      </c>
      <c r="AC104" s="2" t="s">
        <v>169</v>
      </c>
      <c r="AD104" s="2" t="s">
        <v>7</v>
      </c>
    </row>
    <row r="105" spans="1:30" ht="12.75" customHeight="1" x14ac:dyDescent="0.2">
      <c r="A105" s="34" t="s">
        <v>170</v>
      </c>
      <c r="B105" s="21"/>
      <c r="C105" s="41">
        <v>0</v>
      </c>
      <c r="D105" s="42">
        <v>0</v>
      </c>
      <c r="E105" s="43">
        <v>0</v>
      </c>
      <c r="F105" s="43">
        <v>0</v>
      </c>
      <c r="G105" s="43">
        <v>0</v>
      </c>
      <c r="H105" s="43">
        <v>0</v>
      </c>
      <c r="I105" s="24">
        <f t="shared" si="15"/>
        <v>0</v>
      </c>
      <c r="J105" s="25" t="str">
        <f t="shared" si="12"/>
        <v/>
      </c>
      <c r="K105" s="44">
        <v>0</v>
      </c>
      <c r="AC105" s="2" t="s">
        <v>171</v>
      </c>
      <c r="AD105" s="2" t="s">
        <v>7</v>
      </c>
    </row>
    <row r="106" spans="1:30" ht="12.75" customHeight="1" x14ac:dyDescent="0.2">
      <c r="A106" s="34" t="s">
        <v>172</v>
      </c>
      <c r="B106" s="21"/>
      <c r="C106" s="41">
        <v>0</v>
      </c>
      <c r="D106" s="42">
        <v>0</v>
      </c>
      <c r="E106" s="43">
        <v>0</v>
      </c>
      <c r="F106" s="43">
        <v>0</v>
      </c>
      <c r="G106" s="43">
        <v>0</v>
      </c>
      <c r="H106" s="43">
        <v>0</v>
      </c>
      <c r="I106" s="24">
        <f t="shared" si="15"/>
        <v>0</v>
      </c>
      <c r="J106" s="25" t="str">
        <f t="shared" si="12"/>
        <v/>
      </c>
      <c r="K106" s="44">
        <v>0</v>
      </c>
      <c r="AC106" s="2" t="s">
        <v>173</v>
      </c>
      <c r="AD106" s="2" t="s">
        <v>7</v>
      </c>
    </row>
    <row r="107" spans="1:30" ht="12.75" customHeight="1" x14ac:dyDescent="0.2">
      <c r="A107" s="34" t="s">
        <v>174</v>
      </c>
      <c r="B107" s="21"/>
      <c r="C107" s="41">
        <v>0</v>
      </c>
      <c r="D107" s="42">
        <v>0</v>
      </c>
      <c r="E107" s="43">
        <v>0</v>
      </c>
      <c r="F107" s="43">
        <v>0</v>
      </c>
      <c r="G107" s="43">
        <v>0</v>
      </c>
      <c r="H107" s="43">
        <v>0</v>
      </c>
      <c r="I107" s="24">
        <f t="shared" si="15"/>
        <v>0</v>
      </c>
      <c r="J107" s="25" t="str">
        <f t="shared" si="12"/>
        <v/>
      </c>
      <c r="K107" s="44">
        <v>0</v>
      </c>
      <c r="AC107" s="2" t="s">
        <v>175</v>
      </c>
      <c r="AD107" s="2" t="s">
        <v>7</v>
      </c>
    </row>
    <row r="108" spans="1:30" ht="12.75" customHeight="1" x14ac:dyDescent="0.2">
      <c r="A108" s="34" t="s">
        <v>176</v>
      </c>
      <c r="B108" s="21"/>
      <c r="C108" s="41">
        <v>0</v>
      </c>
      <c r="D108" s="42">
        <v>0</v>
      </c>
      <c r="E108" s="43">
        <v>0</v>
      </c>
      <c r="F108" s="43">
        <v>0</v>
      </c>
      <c r="G108" s="43">
        <v>0</v>
      </c>
      <c r="H108" s="43">
        <v>0</v>
      </c>
      <c r="I108" s="24">
        <f t="shared" si="15"/>
        <v>0</v>
      </c>
      <c r="J108" s="25" t="str">
        <f t="shared" si="12"/>
        <v/>
      </c>
      <c r="K108" s="44">
        <v>0</v>
      </c>
      <c r="AC108" s="2" t="s">
        <v>177</v>
      </c>
      <c r="AD108" s="2" t="s">
        <v>7</v>
      </c>
    </row>
    <row r="109" spans="1:30" ht="5.0999999999999996" customHeight="1" x14ac:dyDescent="0.2">
      <c r="A109" s="54"/>
      <c r="B109" s="21"/>
      <c r="C109" s="22"/>
      <c r="D109" s="23"/>
      <c r="E109" s="24"/>
      <c r="F109" s="24"/>
      <c r="G109" s="24"/>
      <c r="H109" s="24"/>
      <c r="I109" s="24">
        <f t="shared" si="15"/>
        <v>0</v>
      </c>
      <c r="J109" s="25" t="str">
        <f t="shared" si="12"/>
        <v/>
      </c>
      <c r="K109" s="26"/>
      <c r="AD109" s="2" t="s">
        <v>7</v>
      </c>
    </row>
    <row r="110" spans="1:30" ht="12.75" customHeight="1" x14ac:dyDescent="0.2">
      <c r="A110" s="27" t="s">
        <v>178</v>
      </c>
      <c r="B110" s="55"/>
      <c r="C110" s="46">
        <f t="shared" ref="C110:H110" si="18">+C111+C114</f>
        <v>0</v>
      </c>
      <c r="D110" s="47">
        <f t="shared" si="18"/>
        <v>0</v>
      </c>
      <c r="E110" s="48">
        <f t="shared" si="18"/>
        <v>0</v>
      </c>
      <c r="F110" s="48">
        <f t="shared" si="18"/>
        <v>0</v>
      </c>
      <c r="G110" s="48">
        <f t="shared" si="18"/>
        <v>0</v>
      </c>
      <c r="H110" s="48">
        <f t="shared" si="18"/>
        <v>0</v>
      </c>
      <c r="I110" s="31">
        <f t="shared" si="15"/>
        <v>0</v>
      </c>
      <c r="J110" s="52" t="str">
        <f t="shared" si="12"/>
        <v/>
      </c>
      <c r="K110" s="49">
        <f>+K111+K114</f>
        <v>0</v>
      </c>
      <c r="AD110" s="2" t="s">
        <v>7</v>
      </c>
    </row>
    <row r="111" spans="1:30" ht="12.75" customHeight="1" x14ac:dyDescent="0.2">
      <c r="A111" s="34" t="s">
        <v>179</v>
      </c>
      <c r="B111" s="21"/>
      <c r="C111" s="22">
        <f t="shared" ref="C111:H111" si="19">SUM(C112:C113)</f>
        <v>0</v>
      </c>
      <c r="D111" s="45">
        <f t="shared" si="19"/>
        <v>0</v>
      </c>
      <c r="E111" s="24">
        <f t="shared" si="19"/>
        <v>0</v>
      </c>
      <c r="F111" s="24">
        <f t="shared" si="19"/>
        <v>0</v>
      </c>
      <c r="G111" s="24">
        <f t="shared" si="19"/>
        <v>0</v>
      </c>
      <c r="H111" s="24">
        <f t="shared" si="19"/>
        <v>0</v>
      </c>
      <c r="I111" s="23">
        <f t="shared" si="15"/>
        <v>0</v>
      </c>
      <c r="J111" s="38" t="str">
        <f t="shared" si="12"/>
        <v/>
      </c>
      <c r="K111" s="26">
        <f>SUM(K112:K113)</f>
        <v>0</v>
      </c>
      <c r="AD111" s="2" t="s">
        <v>7</v>
      </c>
    </row>
    <row r="112" spans="1:30" ht="12.75" customHeight="1" x14ac:dyDescent="0.2">
      <c r="A112" s="40" t="s">
        <v>180</v>
      </c>
      <c r="B112" s="21"/>
      <c r="C112" s="41">
        <v>0</v>
      </c>
      <c r="D112" s="42">
        <v>0</v>
      </c>
      <c r="E112" s="43">
        <v>0</v>
      </c>
      <c r="F112" s="43">
        <v>0</v>
      </c>
      <c r="G112" s="43">
        <v>0</v>
      </c>
      <c r="H112" s="43">
        <v>0</v>
      </c>
      <c r="I112" s="24">
        <f t="shared" si="15"/>
        <v>0</v>
      </c>
      <c r="J112" s="25" t="str">
        <f t="shared" si="12"/>
        <v/>
      </c>
      <c r="K112" s="44">
        <v>0</v>
      </c>
      <c r="AC112" s="2" t="s">
        <v>181</v>
      </c>
      <c r="AD112" s="2" t="s">
        <v>7</v>
      </c>
    </row>
    <row r="113" spans="1:30" ht="12.75" customHeight="1" x14ac:dyDescent="0.2">
      <c r="A113" s="40" t="s">
        <v>182</v>
      </c>
      <c r="B113" s="21"/>
      <c r="C113" s="41">
        <v>0</v>
      </c>
      <c r="D113" s="42">
        <v>0</v>
      </c>
      <c r="E113" s="43">
        <v>0</v>
      </c>
      <c r="F113" s="43">
        <v>0</v>
      </c>
      <c r="G113" s="43">
        <v>0</v>
      </c>
      <c r="H113" s="43">
        <v>0</v>
      </c>
      <c r="I113" s="24">
        <f t="shared" si="15"/>
        <v>0</v>
      </c>
      <c r="J113" s="25" t="str">
        <f t="shared" si="12"/>
        <v/>
      </c>
      <c r="K113" s="44">
        <v>0</v>
      </c>
      <c r="AC113" s="2" t="s">
        <v>183</v>
      </c>
      <c r="AD113" s="2" t="s">
        <v>7</v>
      </c>
    </row>
    <row r="114" spans="1:30" ht="12.75" customHeight="1" x14ac:dyDescent="0.2">
      <c r="A114" s="34" t="s">
        <v>184</v>
      </c>
      <c r="B114" s="21"/>
      <c r="C114" s="22">
        <f t="shared" ref="C114:H114" si="20">SUM(C115:C116)</f>
        <v>0</v>
      </c>
      <c r="D114" s="45">
        <f t="shared" si="20"/>
        <v>0</v>
      </c>
      <c r="E114" s="24">
        <f t="shared" si="20"/>
        <v>0</v>
      </c>
      <c r="F114" s="24">
        <f t="shared" si="20"/>
        <v>0</v>
      </c>
      <c r="G114" s="24">
        <f t="shared" si="20"/>
        <v>0</v>
      </c>
      <c r="H114" s="24">
        <f t="shared" si="20"/>
        <v>0</v>
      </c>
      <c r="I114" s="23">
        <f t="shared" si="15"/>
        <v>0</v>
      </c>
      <c r="J114" s="38" t="str">
        <f t="shared" si="12"/>
        <v/>
      </c>
      <c r="K114" s="26">
        <f>SUM(K115:K116)</f>
        <v>0</v>
      </c>
      <c r="AC114" s="2" t="s">
        <v>185</v>
      </c>
      <c r="AD114" s="2" t="s">
        <v>7</v>
      </c>
    </row>
    <row r="115" spans="1:30" ht="12.75" customHeight="1" x14ac:dyDescent="0.2">
      <c r="A115" s="40" t="s">
        <v>180</v>
      </c>
      <c r="B115" s="21"/>
      <c r="C115" s="41">
        <v>0</v>
      </c>
      <c r="D115" s="42">
        <v>0</v>
      </c>
      <c r="E115" s="43">
        <v>0</v>
      </c>
      <c r="F115" s="43">
        <v>0</v>
      </c>
      <c r="G115" s="43">
        <v>0</v>
      </c>
      <c r="H115" s="43">
        <v>0</v>
      </c>
      <c r="I115" s="24">
        <f t="shared" si="15"/>
        <v>0</v>
      </c>
      <c r="J115" s="25" t="str">
        <f t="shared" si="12"/>
        <v/>
      </c>
      <c r="K115" s="44">
        <v>0</v>
      </c>
      <c r="AC115" s="2" t="s">
        <v>186</v>
      </c>
      <c r="AD115" s="2" t="s">
        <v>7</v>
      </c>
    </row>
    <row r="116" spans="1:30" ht="12.75" customHeight="1" x14ac:dyDescent="0.2">
      <c r="A116" s="40" t="s">
        <v>182</v>
      </c>
      <c r="B116" s="21"/>
      <c r="C116" s="41">
        <v>0</v>
      </c>
      <c r="D116" s="42">
        <v>0</v>
      </c>
      <c r="E116" s="43">
        <v>0</v>
      </c>
      <c r="F116" s="43">
        <v>0</v>
      </c>
      <c r="G116" s="43">
        <v>0</v>
      </c>
      <c r="H116" s="43">
        <v>0</v>
      </c>
      <c r="I116" s="24">
        <f t="shared" si="15"/>
        <v>0</v>
      </c>
      <c r="J116" s="25" t="str">
        <f t="shared" si="12"/>
        <v/>
      </c>
      <c r="K116" s="44">
        <v>0</v>
      </c>
      <c r="AC116" s="2" t="s">
        <v>187</v>
      </c>
      <c r="AD116" s="2" t="s">
        <v>7</v>
      </c>
    </row>
    <row r="117" spans="1:30" ht="12.75" customHeight="1" x14ac:dyDescent="0.2">
      <c r="A117" s="27" t="s">
        <v>188</v>
      </c>
      <c r="B117" s="21"/>
      <c r="C117" s="46">
        <f t="shared" ref="C117:H117" si="21">+C118+C130</f>
        <v>1141622</v>
      </c>
      <c r="D117" s="47">
        <f t="shared" si="21"/>
        <v>452174</v>
      </c>
      <c r="E117" s="48">
        <f t="shared" si="21"/>
        <v>3546233</v>
      </c>
      <c r="F117" s="48">
        <f t="shared" si="21"/>
        <v>1540245</v>
      </c>
      <c r="G117" s="48">
        <f t="shared" si="21"/>
        <v>4202692</v>
      </c>
      <c r="H117" s="48">
        <f t="shared" si="21"/>
        <v>3546233</v>
      </c>
      <c r="I117" s="48">
        <f t="shared" si="15"/>
        <v>-656459</v>
      </c>
      <c r="J117" s="32">
        <f t="shared" si="12"/>
        <v>-0.18511445807424384</v>
      </c>
      <c r="K117" s="49">
        <f>+K118+K130</f>
        <v>452174</v>
      </c>
      <c r="AD117" s="2" t="s">
        <v>7</v>
      </c>
    </row>
    <row r="118" spans="1:30" ht="12.75" customHeight="1" x14ac:dyDescent="0.2">
      <c r="A118" s="34" t="s">
        <v>189</v>
      </c>
      <c r="B118" s="21"/>
      <c r="C118" s="22">
        <f t="shared" ref="C118:H118" si="22">SUM(C119:C129)</f>
        <v>1141622</v>
      </c>
      <c r="D118" s="45">
        <f t="shared" si="22"/>
        <v>452174</v>
      </c>
      <c r="E118" s="24">
        <f t="shared" si="22"/>
        <v>3546233</v>
      </c>
      <c r="F118" s="24">
        <f t="shared" si="22"/>
        <v>1540245</v>
      </c>
      <c r="G118" s="24">
        <f t="shared" si="22"/>
        <v>4202692</v>
      </c>
      <c r="H118" s="24">
        <f t="shared" si="22"/>
        <v>3546233</v>
      </c>
      <c r="I118" s="23">
        <f t="shared" si="15"/>
        <v>-656459</v>
      </c>
      <c r="J118" s="38">
        <f t="shared" si="12"/>
        <v>-0.18511445807424384</v>
      </c>
      <c r="K118" s="26">
        <f>SUM(K119:K129)</f>
        <v>452174</v>
      </c>
      <c r="AD118" s="2" t="s">
        <v>7</v>
      </c>
    </row>
    <row r="119" spans="1:30" ht="12.75" customHeight="1" x14ac:dyDescent="0.2">
      <c r="A119" s="40" t="s">
        <v>190</v>
      </c>
      <c r="B119" s="21"/>
      <c r="C119" s="41">
        <v>660822</v>
      </c>
      <c r="D119" s="42">
        <v>452174</v>
      </c>
      <c r="E119" s="43">
        <v>3546233</v>
      </c>
      <c r="F119" s="43">
        <v>1540245</v>
      </c>
      <c r="G119" s="43">
        <v>4202692</v>
      </c>
      <c r="H119" s="43">
        <v>3546233</v>
      </c>
      <c r="I119" s="24">
        <f t="shared" si="15"/>
        <v>-656459</v>
      </c>
      <c r="J119" s="25">
        <f t="shared" si="12"/>
        <v>-0.18511445807424384</v>
      </c>
      <c r="K119" s="44">
        <v>452174</v>
      </c>
      <c r="AC119" s="2" t="s">
        <v>191</v>
      </c>
      <c r="AD119" s="2" t="s">
        <v>7</v>
      </c>
    </row>
    <row r="120" spans="1:30" ht="12.75" customHeight="1" x14ac:dyDescent="0.2">
      <c r="A120" s="40" t="s">
        <v>192</v>
      </c>
      <c r="B120" s="21"/>
      <c r="C120" s="41">
        <v>0</v>
      </c>
      <c r="D120" s="42">
        <v>0</v>
      </c>
      <c r="E120" s="43">
        <v>0</v>
      </c>
      <c r="F120" s="43">
        <v>0</v>
      </c>
      <c r="G120" s="43">
        <v>0</v>
      </c>
      <c r="H120" s="43">
        <v>0</v>
      </c>
      <c r="I120" s="24">
        <f t="shared" si="15"/>
        <v>0</v>
      </c>
      <c r="J120" s="25" t="str">
        <f t="shared" si="12"/>
        <v/>
      </c>
      <c r="K120" s="44">
        <v>0</v>
      </c>
      <c r="AC120" s="2" t="s">
        <v>193</v>
      </c>
      <c r="AD120" s="2" t="s">
        <v>7</v>
      </c>
    </row>
    <row r="121" spans="1:30" ht="12.75" customHeight="1" x14ac:dyDescent="0.2">
      <c r="A121" s="40" t="s">
        <v>194</v>
      </c>
      <c r="B121" s="21"/>
      <c r="C121" s="41">
        <v>0</v>
      </c>
      <c r="D121" s="42">
        <v>0</v>
      </c>
      <c r="E121" s="43">
        <v>0</v>
      </c>
      <c r="F121" s="43">
        <v>0</v>
      </c>
      <c r="G121" s="43">
        <v>0</v>
      </c>
      <c r="H121" s="43">
        <v>0</v>
      </c>
      <c r="I121" s="24">
        <f t="shared" si="15"/>
        <v>0</v>
      </c>
      <c r="J121" s="25" t="str">
        <f t="shared" si="12"/>
        <v/>
      </c>
      <c r="K121" s="44">
        <v>0</v>
      </c>
      <c r="AC121" s="2" t="s">
        <v>195</v>
      </c>
      <c r="AD121" s="2" t="s">
        <v>7</v>
      </c>
    </row>
    <row r="122" spans="1:30" ht="12.75" customHeight="1" x14ac:dyDescent="0.2">
      <c r="A122" s="40" t="s">
        <v>196</v>
      </c>
      <c r="B122" s="21"/>
      <c r="C122" s="41">
        <v>480800</v>
      </c>
      <c r="D122" s="42">
        <v>0</v>
      </c>
      <c r="E122" s="43">
        <v>0</v>
      </c>
      <c r="F122" s="43">
        <v>0</v>
      </c>
      <c r="G122" s="43">
        <v>0</v>
      </c>
      <c r="H122" s="43">
        <v>0</v>
      </c>
      <c r="I122" s="24">
        <f t="shared" si="15"/>
        <v>0</v>
      </c>
      <c r="J122" s="25" t="str">
        <f t="shared" si="12"/>
        <v/>
      </c>
      <c r="K122" s="44">
        <v>0</v>
      </c>
      <c r="AC122" s="2" t="s">
        <v>197</v>
      </c>
      <c r="AD122" s="2" t="s">
        <v>7</v>
      </c>
    </row>
    <row r="123" spans="1:30" ht="12.75" customHeight="1" x14ac:dyDescent="0.2">
      <c r="A123" s="40" t="s">
        <v>198</v>
      </c>
      <c r="B123" s="21"/>
      <c r="C123" s="41">
        <v>0</v>
      </c>
      <c r="D123" s="42">
        <v>0</v>
      </c>
      <c r="E123" s="43">
        <v>0</v>
      </c>
      <c r="F123" s="43">
        <v>0</v>
      </c>
      <c r="G123" s="43">
        <v>0</v>
      </c>
      <c r="H123" s="43">
        <v>0</v>
      </c>
      <c r="I123" s="24">
        <f t="shared" si="15"/>
        <v>0</v>
      </c>
      <c r="J123" s="25" t="str">
        <f t="shared" si="12"/>
        <v/>
      </c>
      <c r="K123" s="44">
        <v>0</v>
      </c>
      <c r="AC123" s="2" t="s">
        <v>199</v>
      </c>
      <c r="AD123" s="2" t="s">
        <v>7</v>
      </c>
    </row>
    <row r="124" spans="1:30" ht="12.75" customHeight="1" x14ac:dyDescent="0.2">
      <c r="A124" s="40" t="s">
        <v>200</v>
      </c>
      <c r="B124" s="21"/>
      <c r="C124" s="41">
        <v>0</v>
      </c>
      <c r="D124" s="42">
        <v>0</v>
      </c>
      <c r="E124" s="43">
        <v>0</v>
      </c>
      <c r="F124" s="43">
        <v>0</v>
      </c>
      <c r="G124" s="43">
        <v>0</v>
      </c>
      <c r="H124" s="43">
        <v>0</v>
      </c>
      <c r="I124" s="24">
        <f t="shared" si="15"/>
        <v>0</v>
      </c>
      <c r="J124" s="25" t="str">
        <f t="shared" si="12"/>
        <v/>
      </c>
      <c r="K124" s="44">
        <v>0</v>
      </c>
      <c r="AC124" s="2" t="s">
        <v>201</v>
      </c>
      <c r="AD124" s="2" t="s">
        <v>7</v>
      </c>
    </row>
    <row r="125" spans="1:30" ht="12.75" customHeight="1" x14ac:dyDescent="0.2">
      <c r="A125" s="40" t="s">
        <v>202</v>
      </c>
      <c r="B125" s="21"/>
      <c r="C125" s="41">
        <v>0</v>
      </c>
      <c r="D125" s="42">
        <v>0</v>
      </c>
      <c r="E125" s="43">
        <v>0</v>
      </c>
      <c r="F125" s="43">
        <v>0</v>
      </c>
      <c r="G125" s="43">
        <v>0</v>
      </c>
      <c r="H125" s="43">
        <v>0</v>
      </c>
      <c r="I125" s="24">
        <f t="shared" si="15"/>
        <v>0</v>
      </c>
      <c r="J125" s="25" t="str">
        <f t="shared" si="12"/>
        <v/>
      </c>
      <c r="K125" s="44">
        <v>0</v>
      </c>
      <c r="AC125" s="2" t="s">
        <v>203</v>
      </c>
      <c r="AD125" s="2" t="s">
        <v>7</v>
      </c>
    </row>
    <row r="126" spans="1:30" ht="12.75" customHeight="1" x14ac:dyDescent="0.2">
      <c r="A126" s="40" t="s">
        <v>204</v>
      </c>
      <c r="B126" s="21"/>
      <c r="C126" s="41">
        <v>0</v>
      </c>
      <c r="D126" s="42">
        <v>0</v>
      </c>
      <c r="E126" s="43">
        <v>0</v>
      </c>
      <c r="F126" s="43">
        <v>0</v>
      </c>
      <c r="G126" s="43">
        <v>0</v>
      </c>
      <c r="H126" s="43">
        <v>0</v>
      </c>
      <c r="I126" s="24">
        <f t="shared" si="15"/>
        <v>0</v>
      </c>
      <c r="J126" s="25" t="str">
        <f t="shared" si="12"/>
        <v/>
      </c>
      <c r="K126" s="44">
        <v>0</v>
      </c>
      <c r="AC126" s="2" t="s">
        <v>205</v>
      </c>
      <c r="AD126" s="2" t="s">
        <v>7</v>
      </c>
    </row>
    <row r="127" spans="1:30" ht="12.75" customHeight="1" x14ac:dyDescent="0.2">
      <c r="A127" s="40" t="s">
        <v>206</v>
      </c>
      <c r="B127" s="21"/>
      <c r="C127" s="41">
        <v>0</v>
      </c>
      <c r="D127" s="42">
        <v>0</v>
      </c>
      <c r="E127" s="43">
        <v>0</v>
      </c>
      <c r="F127" s="43">
        <v>0</v>
      </c>
      <c r="G127" s="43">
        <v>0</v>
      </c>
      <c r="H127" s="43">
        <v>0</v>
      </c>
      <c r="I127" s="24">
        <f t="shared" si="15"/>
        <v>0</v>
      </c>
      <c r="J127" s="25" t="str">
        <f t="shared" si="12"/>
        <v/>
      </c>
      <c r="K127" s="44">
        <v>0</v>
      </c>
      <c r="AC127" s="2" t="s">
        <v>207</v>
      </c>
      <c r="AD127" s="2" t="s">
        <v>7</v>
      </c>
    </row>
    <row r="128" spans="1:30" ht="12.75" customHeight="1" x14ac:dyDescent="0.2">
      <c r="A128" s="40" t="s">
        <v>208</v>
      </c>
      <c r="B128" s="21"/>
      <c r="C128" s="41">
        <v>0</v>
      </c>
      <c r="D128" s="42">
        <v>0</v>
      </c>
      <c r="E128" s="43">
        <v>0</v>
      </c>
      <c r="F128" s="43">
        <v>0</v>
      </c>
      <c r="G128" s="43">
        <v>0</v>
      </c>
      <c r="H128" s="43">
        <v>0</v>
      </c>
      <c r="I128" s="24">
        <f t="shared" si="15"/>
        <v>0</v>
      </c>
      <c r="J128" s="25" t="str">
        <f t="shared" si="12"/>
        <v/>
      </c>
      <c r="K128" s="44">
        <v>0</v>
      </c>
      <c r="AC128" s="2" t="s">
        <v>209</v>
      </c>
      <c r="AD128" s="2" t="s">
        <v>7</v>
      </c>
    </row>
    <row r="129" spans="1:30" ht="12.75" customHeight="1" x14ac:dyDescent="0.2">
      <c r="A129" s="40" t="s">
        <v>12</v>
      </c>
      <c r="B129" s="21"/>
      <c r="C129" s="41">
        <v>0</v>
      </c>
      <c r="D129" s="42">
        <v>0</v>
      </c>
      <c r="E129" s="43">
        <v>0</v>
      </c>
      <c r="F129" s="43">
        <v>0</v>
      </c>
      <c r="G129" s="43">
        <v>0</v>
      </c>
      <c r="H129" s="43">
        <v>0</v>
      </c>
      <c r="I129" s="24">
        <f t="shared" si="15"/>
        <v>0</v>
      </c>
      <c r="J129" s="25" t="str">
        <f t="shared" si="12"/>
        <v/>
      </c>
      <c r="K129" s="44">
        <v>0</v>
      </c>
      <c r="AC129" s="2" t="s">
        <v>210</v>
      </c>
      <c r="AD129" s="2" t="s">
        <v>7</v>
      </c>
    </row>
    <row r="130" spans="1:30" ht="12.75" customHeight="1" x14ac:dyDescent="0.2">
      <c r="A130" s="34" t="s">
        <v>211</v>
      </c>
      <c r="B130" s="21"/>
      <c r="C130" s="22">
        <f t="shared" ref="C130:H130" si="23">SUM(C131:C133)</f>
        <v>0</v>
      </c>
      <c r="D130" s="45">
        <f t="shared" si="23"/>
        <v>0</v>
      </c>
      <c r="E130" s="24">
        <f t="shared" si="23"/>
        <v>0</v>
      </c>
      <c r="F130" s="24">
        <f t="shared" si="23"/>
        <v>0</v>
      </c>
      <c r="G130" s="24">
        <f t="shared" si="23"/>
        <v>0</v>
      </c>
      <c r="H130" s="24">
        <f t="shared" si="23"/>
        <v>0</v>
      </c>
      <c r="I130" s="23">
        <f t="shared" si="15"/>
        <v>0</v>
      </c>
      <c r="J130" s="38" t="str">
        <f t="shared" si="12"/>
        <v/>
      </c>
      <c r="K130" s="26">
        <f>SUM(K131:K133)</f>
        <v>0</v>
      </c>
      <c r="AD130" s="2" t="s">
        <v>7</v>
      </c>
    </row>
    <row r="131" spans="1:30" ht="12.75" customHeight="1" x14ac:dyDescent="0.2">
      <c r="A131" s="40" t="s">
        <v>212</v>
      </c>
      <c r="B131" s="21"/>
      <c r="C131" s="41">
        <v>0</v>
      </c>
      <c r="D131" s="42">
        <v>0</v>
      </c>
      <c r="E131" s="43">
        <v>0</v>
      </c>
      <c r="F131" s="43">
        <v>0</v>
      </c>
      <c r="G131" s="43">
        <v>0</v>
      </c>
      <c r="H131" s="43">
        <v>0</v>
      </c>
      <c r="I131" s="24">
        <f t="shared" si="15"/>
        <v>0</v>
      </c>
      <c r="J131" s="25" t="str">
        <f t="shared" si="12"/>
        <v/>
      </c>
      <c r="K131" s="44">
        <v>0</v>
      </c>
      <c r="AC131" s="2" t="s">
        <v>213</v>
      </c>
      <c r="AD131" s="2" t="s">
        <v>7</v>
      </c>
    </row>
    <row r="132" spans="1:30" ht="12.75" customHeight="1" x14ac:dyDescent="0.2">
      <c r="A132" s="40" t="s">
        <v>214</v>
      </c>
      <c r="B132" s="21"/>
      <c r="C132" s="41">
        <v>0</v>
      </c>
      <c r="D132" s="42">
        <v>0</v>
      </c>
      <c r="E132" s="43">
        <v>0</v>
      </c>
      <c r="F132" s="43">
        <v>0</v>
      </c>
      <c r="G132" s="43">
        <v>0</v>
      </c>
      <c r="H132" s="43">
        <v>0</v>
      </c>
      <c r="I132" s="24">
        <f t="shared" si="15"/>
        <v>0</v>
      </c>
      <c r="J132" s="25" t="str">
        <f t="shared" si="12"/>
        <v/>
      </c>
      <c r="K132" s="44">
        <v>0</v>
      </c>
      <c r="AC132" s="2" t="s">
        <v>215</v>
      </c>
      <c r="AD132" s="2" t="s">
        <v>7</v>
      </c>
    </row>
    <row r="133" spans="1:30" ht="12.75" customHeight="1" x14ac:dyDescent="0.2">
      <c r="A133" s="40" t="s">
        <v>12</v>
      </c>
      <c r="B133" s="21"/>
      <c r="C133" s="41">
        <v>0</v>
      </c>
      <c r="D133" s="42">
        <v>0</v>
      </c>
      <c r="E133" s="43">
        <v>0</v>
      </c>
      <c r="F133" s="43">
        <v>0</v>
      </c>
      <c r="G133" s="43">
        <v>0</v>
      </c>
      <c r="H133" s="43">
        <v>0</v>
      </c>
      <c r="I133" s="24">
        <f t="shared" si="15"/>
        <v>0</v>
      </c>
      <c r="J133" s="25" t="str">
        <f t="shared" si="12"/>
        <v/>
      </c>
      <c r="K133" s="44">
        <v>0</v>
      </c>
      <c r="AC133" s="2" t="s">
        <v>216</v>
      </c>
      <c r="AD133" s="2" t="s">
        <v>7</v>
      </c>
    </row>
    <row r="134" spans="1:30" ht="5.0999999999999996" customHeight="1" x14ac:dyDescent="0.2">
      <c r="A134" s="34"/>
      <c r="B134" s="21"/>
      <c r="C134" s="22"/>
      <c r="D134" s="23"/>
      <c r="E134" s="24"/>
      <c r="F134" s="24"/>
      <c r="G134" s="24"/>
      <c r="H134" s="24"/>
      <c r="I134" s="24"/>
      <c r="J134" s="25" t="str">
        <f t="shared" si="12"/>
        <v/>
      </c>
      <c r="K134" s="26"/>
      <c r="AD134" s="2" t="s">
        <v>7</v>
      </c>
    </row>
    <row r="135" spans="1:30" ht="12.75" customHeight="1" x14ac:dyDescent="0.2">
      <c r="A135" s="27" t="s">
        <v>217</v>
      </c>
      <c r="B135" s="21"/>
      <c r="C135" s="46">
        <f t="shared" ref="C135:H135" si="24">SUM(C136:C136)</f>
        <v>0</v>
      </c>
      <c r="D135" s="47">
        <f t="shared" si="24"/>
        <v>0</v>
      </c>
      <c r="E135" s="48">
        <f t="shared" si="24"/>
        <v>0</v>
      </c>
      <c r="F135" s="48">
        <f t="shared" si="24"/>
        <v>0</v>
      </c>
      <c r="G135" s="48">
        <f t="shared" si="24"/>
        <v>0</v>
      </c>
      <c r="H135" s="48">
        <f t="shared" si="24"/>
        <v>0</v>
      </c>
      <c r="I135" s="48">
        <f>H135-G135</f>
        <v>0</v>
      </c>
      <c r="J135" s="52" t="str">
        <f t="shared" ref="J135:J146" si="25">IF(I135=0,"",I135/H135)</f>
        <v/>
      </c>
      <c r="K135" s="49">
        <f>SUM(K136)</f>
        <v>0</v>
      </c>
      <c r="AD135" s="2" t="s">
        <v>7</v>
      </c>
    </row>
    <row r="136" spans="1:30" ht="12.75" customHeight="1" x14ac:dyDescent="0.2">
      <c r="A136" s="34" t="s">
        <v>217</v>
      </c>
      <c r="B136" s="21"/>
      <c r="C136" s="41">
        <v>0</v>
      </c>
      <c r="D136" s="42">
        <v>0</v>
      </c>
      <c r="E136" s="43">
        <v>0</v>
      </c>
      <c r="F136" s="43">
        <v>0</v>
      </c>
      <c r="G136" s="43">
        <v>0</v>
      </c>
      <c r="H136" s="43">
        <v>0</v>
      </c>
      <c r="I136" s="24">
        <f>H136-G136</f>
        <v>0</v>
      </c>
      <c r="J136" s="25" t="str">
        <f t="shared" si="25"/>
        <v/>
      </c>
      <c r="K136" s="44">
        <v>0</v>
      </c>
      <c r="AC136" s="2" t="s">
        <v>218</v>
      </c>
      <c r="AD136" s="2" t="s">
        <v>7</v>
      </c>
    </row>
    <row r="137" spans="1:30" ht="5.0999999999999996" customHeight="1" x14ac:dyDescent="0.2">
      <c r="A137" s="54"/>
      <c r="B137" s="21"/>
      <c r="C137" s="22"/>
      <c r="D137" s="23"/>
      <c r="E137" s="24"/>
      <c r="F137" s="24"/>
      <c r="G137" s="24"/>
      <c r="H137" s="24"/>
      <c r="I137" s="24"/>
      <c r="J137" s="25" t="str">
        <f t="shared" si="25"/>
        <v/>
      </c>
      <c r="K137" s="26"/>
      <c r="AD137" s="2" t="s">
        <v>7</v>
      </c>
    </row>
    <row r="138" spans="1:30" ht="12.75" customHeight="1" x14ac:dyDescent="0.2">
      <c r="A138" s="27" t="s">
        <v>219</v>
      </c>
      <c r="B138" s="21"/>
      <c r="C138" s="46">
        <f t="shared" ref="C138:H138" si="26">SUM(C139:C140)</f>
        <v>17000</v>
      </c>
      <c r="D138" s="47">
        <f t="shared" si="26"/>
        <v>0</v>
      </c>
      <c r="E138" s="48">
        <f t="shared" si="26"/>
        <v>0</v>
      </c>
      <c r="F138" s="48">
        <f t="shared" si="26"/>
        <v>0</v>
      </c>
      <c r="G138" s="48">
        <f t="shared" si="26"/>
        <v>0</v>
      </c>
      <c r="H138" s="48">
        <f t="shared" si="26"/>
        <v>0</v>
      </c>
      <c r="I138" s="48">
        <f t="shared" ref="I138:I146" si="27">H138-G138</f>
        <v>0</v>
      </c>
      <c r="J138" s="52" t="str">
        <f t="shared" si="25"/>
        <v/>
      </c>
      <c r="K138" s="49">
        <f>SUM(K139:K140)</f>
        <v>0</v>
      </c>
      <c r="AD138" s="2" t="s">
        <v>7</v>
      </c>
    </row>
    <row r="139" spans="1:30" ht="12.75" customHeight="1" x14ac:dyDescent="0.2">
      <c r="A139" s="34" t="s">
        <v>220</v>
      </c>
      <c r="B139" s="21"/>
      <c r="C139" s="41">
        <v>0</v>
      </c>
      <c r="D139" s="42">
        <v>0</v>
      </c>
      <c r="E139" s="43">
        <v>0</v>
      </c>
      <c r="F139" s="43">
        <v>0</v>
      </c>
      <c r="G139" s="43">
        <v>0</v>
      </c>
      <c r="H139" s="43">
        <v>0</v>
      </c>
      <c r="I139" s="24">
        <f t="shared" si="27"/>
        <v>0</v>
      </c>
      <c r="J139" s="25" t="str">
        <f t="shared" si="25"/>
        <v/>
      </c>
      <c r="K139" s="44">
        <v>0</v>
      </c>
      <c r="AC139" s="2" t="s">
        <v>221</v>
      </c>
      <c r="AD139" s="2" t="s">
        <v>7</v>
      </c>
    </row>
    <row r="140" spans="1:30" ht="12.75" customHeight="1" x14ac:dyDescent="0.2">
      <c r="A140" s="34" t="s">
        <v>222</v>
      </c>
      <c r="B140" s="21"/>
      <c r="C140" s="22">
        <f t="shared" ref="C140:H140" si="28">SUM(C141:C146)</f>
        <v>17000</v>
      </c>
      <c r="D140" s="45">
        <f t="shared" si="28"/>
        <v>0</v>
      </c>
      <c r="E140" s="24">
        <f t="shared" si="28"/>
        <v>0</v>
      </c>
      <c r="F140" s="24">
        <f t="shared" si="28"/>
        <v>0</v>
      </c>
      <c r="G140" s="24">
        <f t="shared" si="28"/>
        <v>0</v>
      </c>
      <c r="H140" s="24">
        <f t="shared" si="28"/>
        <v>0</v>
      </c>
      <c r="I140" s="23">
        <f t="shared" si="27"/>
        <v>0</v>
      </c>
      <c r="J140" s="38" t="str">
        <f t="shared" si="25"/>
        <v/>
      </c>
      <c r="K140" s="26">
        <f>SUM(K141:K146)</f>
        <v>0</v>
      </c>
      <c r="AD140" s="2" t="s">
        <v>7</v>
      </c>
    </row>
    <row r="141" spans="1:30" ht="12.75" customHeight="1" x14ac:dyDescent="0.2">
      <c r="A141" s="40" t="s">
        <v>223</v>
      </c>
      <c r="B141" s="21"/>
      <c r="C141" s="41">
        <v>0</v>
      </c>
      <c r="D141" s="42">
        <v>0</v>
      </c>
      <c r="E141" s="43">
        <v>0</v>
      </c>
      <c r="F141" s="43">
        <v>0</v>
      </c>
      <c r="G141" s="43">
        <v>0</v>
      </c>
      <c r="H141" s="43">
        <v>0</v>
      </c>
      <c r="I141" s="24">
        <f t="shared" si="27"/>
        <v>0</v>
      </c>
      <c r="J141" s="25" t="str">
        <f t="shared" si="25"/>
        <v/>
      </c>
      <c r="K141" s="44">
        <v>0</v>
      </c>
      <c r="AC141" s="2" t="s">
        <v>224</v>
      </c>
      <c r="AD141" s="2" t="s">
        <v>7</v>
      </c>
    </row>
    <row r="142" spans="1:30" ht="12.75" customHeight="1" x14ac:dyDescent="0.2">
      <c r="A142" s="40" t="s">
        <v>225</v>
      </c>
      <c r="B142" s="21"/>
      <c r="C142" s="41">
        <v>0</v>
      </c>
      <c r="D142" s="42">
        <v>0</v>
      </c>
      <c r="E142" s="43">
        <v>0</v>
      </c>
      <c r="F142" s="43">
        <v>0</v>
      </c>
      <c r="G142" s="43">
        <v>0</v>
      </c>
      <c r="H142" s="43">
        <v>0</v>
      </c>
      <c r="I142" s="24">
        <f t="shared" si="27"/>
        <v>0</v>
      </c>
      <c r="J142" s="25" t="str">
        <f t="shared" si="25"/>
        <v/>
      </c>
      <c r="K142" s="44">
        <v>0</v>
      </c>
      <c r="AC142" s="2" t="s">
        <v>226</v>
      </c>
      <c r="AD142" s="2" t="s">
        <v>7</v>
      </c>
    </row>
    <row r="143" spans="1:30" ht="12.75" customHeight="1" x14ac:dyDescent="0.2">
      <c r="A143" s="40" t="s">
        <v>227</v>
      </c>
      <c r="B143" s="21"/>
      <c r="C143" s="41">
        <v>0</v>
      </c>
      <c r="D143" s="42">
        <v>0</v>
      </c>
      <c r="E143" s="43">
        <v>0</v>
      </c>
      <c r="F143" s="43">
        <v>0</v>
      </c>
      <c r="G143" s="43">
        <v>0</v>
      </c>
      <c r="H143" s="43">
        <v>0</v>
      </c>
      <c r="I143" s="24">
        <f t="shared" si="27"/>
        <v>0</v>
      </c>
      <c r="J143" s="25" t="str">
        <f t="shared" si="25"/>
        <v/>
      </c>
      <c r="K143" s="44">
        <v>0</v>
      </c>
      <c r="AC143" s="2" t="s">
        <v>228</v>
      </c>
      <c r="AD143" s="2" t="s">
        <v>7</v>
      </c>
    </row>
    <row r="144" spans="1:30" ht="12.75" customHeight="1" x14ac:dyDescent="0.2">
      <c r="A144" s="40" t="s">
        <v>229</v>
      </c>
      <c r="B144" s="21"/>
      <c r="C144" s="41">
        <v>17000</v>
      </c>
      <c r="D144" s="42">
        <v>0</v>
      </c>
      <c r="E144" s="43">
        <v>0</v>
      </c>
      <c r="F144" s="43">
        <v>0</v>
      </c>
      <c r="G144" s="43">
        <v>0</v>
      </c>
      <c r="H144" s="43">
        <v>0</v>
      </c>
      <c r="I144" s="24">
        <f t="shared" si="27"/>
        <v>0</v>
      </c>
      <c r="J144" s="25" t="str">
        <f t="shared" si="25"/>
        <v/>
      </c>
      <c r="K144" s="44">
        <v>0</v>
      </c>
      <c r="AC144" s="2" t="s">
        <v>230</v>
      </c>
      <c r="AD144" s="2" t="s">
        <v>7</v>
      </c>
    </row>
    <row r="145" spans="1:30" ht="12.75" customHeight="1" x14ac:dyDescent="0.2">
      <c r="A145" s="40" t="s">
        <v>231</v>
      </c>
      <c r="B145" s="21"/>
      <c r="C145" s="41">
        <v>0</v>
      </c>
      <c r="D145" s="42">
        <v>0</v>
      </c>
      <c r="E145" s="43">
        <v>0</v>
      </c>
      <c r="F145" s="43">
        <v>0</v>
      </c>
      <c r="G145" s="43">
        <v>0</v>
      </c>
      <c r="H145" s="43">
        <v>0</v>
      </c>
      <c r="I145" s="24">
        <f t="shared" si="27"/>
        <v>0</v>
      </c>
      <c r="J145" s="25" t="str">
        <f t="shared" si="25"/>
        <v/>
      </c>
      <c r="K145" s="44">
        <v>0</v>
      </c>
      <c r="AC145" s="2" t="s">
        <v>232</v>
      </c>
      <c r="AD145" s="2" t="s">
        <v>7</v>
      </c>
    </row>
    <row r="146" spans="1:30" ht="12.75" customHeight="1" x14ac:dyDescent="0.2">
      <c r="A146" s="40" t="s">
        <v>233</v>
      </c>
      <c r="B146" s="21"/>
      <c r="C146" s="41">
        <v>0</v>
      </c>
      <c r="D146" s="42">
        <v>0</v>
      </c>
      <c r="E146" s="43">
        <v>0</v>
      </c>
      <c r="F146" s="43">
        <v>0</v>
      </c>
      <c r="G146" s="43">
        <v>0</v>
      </c>
      <c r="H146" s="43">
        <v>0</v>
      </c>
      <c r="I146" s="24">
        <f t="shared" si="27"/>
        <v>0</v>
      </c>
      <c r="J146" s="25" t="str">
        <f t="shared" si="25"/>
        <v/>
      </c>
      <c r="K146" s="44">
        <v>0</v>
      </c>
      <c r="AC146" s="2" t="s">
        <v>234</v>
      </c>
      <c r="AD146" s="2" t="s">
        <v>7</v>
      </c>
    </row>
    <row r="147" spans="1:30" ht="5.25" customHeight="1" x14ac:dyDescent="0.2">
      <c r="A147" s="54"/>
      <c r="B147" s="21"/>
      <c r="C147" s="22"/>
      <c r="D147" s="23"/>
      <c r="E147" s="24"/>
      <c r="F147" s="24"/>
      <c r="G147" s="24"/>
      <c r="H147" s="24"/>
      <c r="I147" s="24"/>
      <c r="J147" s="25"/>
      <c r="K147" s="26"/>
      <c r="AD147" s="2" t="s">
        <v>7</v>
      </c>
    </row>
    <row r="148" spans="1:30" ht="12.75" customHeight="1" x14ac:dyDescent="0.2">
      <c r="A148" s="27" t="s">
        <v>235</v>
      </c>
      <c r="B148" s="21"/>
      <c r="C148" s="46">
        <f t="shared" ref="C148:H148" si="29">SUM(C149:C149)</f>
        <v>1537945</v>
      </c>
      <c r="D148" s="47">
        <f t="shared" si="29"/>
        <v>1017392</v>
      </c>
      <c r="E148" s="48">
        <f t="shared" si="29"/>
        <v>1477392</v>
      </c>
      <c r="F148" s="48">
        <f t="shared" si="29"/>
        <v>0</v>
      </c>
      <c r="G148" s="48">
        <f t="shared" si="29"/>
        <v>1323536</v>
      </c>
      <c r="H148" s="48">
        <f t="shared" si="29"/>
        <v>1477392</v>
      </c>
      <c r="I148" s="48">
        <f>H148-G148</f>
        <v>153856</v>
      </c>
      <c r="J148" s="52">
        <f>IF(I148=0,"",I148/H148)</f>
        <v>0.10414026879798997</v>
      </c>
      <c r="K148" s="49">
        <f>SUM(K149)</f>
        <v>1017392</v>
      </c>
      <c r="AD148" s="2" t="s">
        <v>7</v>
      </c>
    </row>
    <row r="149" spans="1:30" ht="12.75" customHeight="1" x14ac:dyDescent="0.2">
      <c r="A149" s="34" t="s">
        <v>235</v>
      </c>
      <c r="B149" s="21"/>
      <c r="C149" s="41">
        <v>1537945</v>
      </c>
      <c r="D149" s="42">
        <v>1017392</v>
      </c>
      <c r="E149" s="43">
        <v>1477392</v>
      </c>
      <c r="F149" s="43">
        <v>0</v>
      </c>
      <c r="G149" s="43">
        <v>1323536</v>
      </c>
      <c r="H149" s="43">
        <v>1477392</v>
      </c>
      <c r="I149" s="24">
        <f>H149-G149</f>
        <v>153856</v>
      </c>
      <c r="J149" s="25">
        <f>IF(I149=0,"",I149/H149)</f>
        <v>0.10414026879798997</v>
      </c>
      <c r="K149" s="44">
        <v>1017392</v>
      </c>
      <c r="AC149" s="2" t="s">
        <v>236</v>
      </c>
      <c r="AD149" s="2" t="s">
        <v>7</v>
      </c>
    </row>
    <row r="150" spans="1:30" ht="5.0999999999999996" customHeight="1" x14ac:dyDescent="0.2">
      <c r="A150" s="54"/>
      <c r="B150" s="21"/>
      <c r="C150" s="22"/>
      <c r="D150" s="23"/>
      <c r="E150" s="24"/>
      <c r="F150" s="24"/>
      <c r="G150" s="24"/>
      <c r="H150" s="24"/>
      <c r="I150" s="24"/>
      <c r="J150" s="25"/>
      <c r="K150" s="26"/>
      <c r="AD150" s="2" t="s">
        <v>7</v>
      </c>
    </row>
    <row r="151" spans="1:30" ht="12.75" customHeight="1" x14ac:dyDescent="0.2">
      <c r="A151" s="27" t="s">
        <v>237</v>
      </c>
      <c r="B151" s="21"/>
      <c r="C151" s="46">
        <f t="shared" ref="C151:H151" si="30">SUM(C152:C152)</f>
        <v>5056243</v>
      </c>
      <c r="D151" s="47">
        <f t="shared" si="30"/>
        <v>1669567</v>
      </c>
      <c r="E151" s="48">
        <f t="shared" si="30"/>
        <v>2136306</v>
      </c>
      <c r="F151" s="48">
        <f t="shared" si="30"/>
        <v>145700</v>
      </c>
      <c r="G151" s="48">
        <f t="shared" si="30"/>
        <v>1110552</v>
      </c>
      <c r="H151" s="48">
        <f t="shared" si="30"/>
        <v>2136306</v>
      </c>
      <c r="I151" s="48">
        <f>H151-G151</f>
        <v>1025754</v>
      </c>
      <c r="J151" s="52">
        <f>IF(I151=0,"",I151/H151)</f>
        <v>0.48015312413109357</v>
      </c>
      <c r="K151" s="49">
        <f>SUM(K152)</f>
        <v>1669567</v>
      </c>
      <c r="AD151" s="2" t="s">
        <v>7</v>
      </c>
    </row>
    <row r="152" spans="1:30" ht="12.75" customHeight="1" x14ac:dyDescent="0.2">
      <c r="A152" s="34" t="s">
        <v>237</v>
      </c>
      <c r="B152" s="21"/>
      <c r="C152" s="41">
        <v>5056243</v>
      </c>
      <c r="D152" s="42">
        <v>1669567</v>
      </c>
      <c r="E152" s="43">
        <v>2136306</v>
      </c>
      <c r="F152" s="43">
        <v>145700</v>
      </c>
      <c r="G152" s="43">
        <v>1110552</v>
      </c>
      <c r="H152" s="43">
        <v>2136306</v>
      </c>
      <c r="I152" s="24">
        <f>H152-G152</f>
        <v>1025754</v>
      </c>
      <c r="J152" s="25">
        <f>IF(I152=0,"",I152/H152)</f>
        <v>0.48015312413109357</v>
      </c>
      <c r="K152" s="44">
        <v>1669567</v>
      </c>
      <c r="AC152" s="2" t="s">
        <v>238</v>
      </c>
      <c r="AD152" s="2" t="s">
        <v>7</v>
      </c>
    </row>
    <row r="153" spans="1:30" ht="5.0999999999999996" customHeight="1" x14ac:dyDescent="0.2">
      <c r="A153" s="54"/>
      <c r="B153" s="21"/>
      <c r="C153" s="22"/>
      <c r="D153" s="23"/>
      <c r="E153" s="24"/>
      <c r="F153" s="24"/>
      <c r="G153" s="24"/>
      <c r="H153" s="24"/>
      <c r="I153" s="24"/>
      <c r="J153" s="25" t="str">
        <f>IF(I153=0,"",I153/H153)</f>
        <v/>
      </c>
      <c r="K153" s="26"/>
      <c r="AD153" s="2" t="s">
        <v>7</v>
      </c>
    </row>
    <row r="154" spans="1:30" ht="12.75" customHeight="1" x14ac:dyDescent="0.2">
      <c r="A154" s="27" t="s">
        <v>239</v>
      </c>
      <c r="B154" s="21"/>
      <c r="C154" s="46">
        <f t="shared" ref="C154:H154" si="31">SUM(C155:C155)</f>
        <v>15427552</v>
      </c>
      <c r="D154" s="47">
        <f t="shared" si="31"/>
        <v>6304348</v>
      </c>
      <c r="E154" s="48">
        <f t="shared" si="31"/>
        <v>3711034</v>
      </c>
      <c r="F154" s="48">
        <f t="shared" si="31"/>
        <v>137000</v>
      </c>
      <c r="G154" s="48">
        <f t="shared" si="31"/>
        <v>2985457</v>
      </c>
      <c r="H154" s="48">
        <f t="shared" si="31"/>
        <v>3711034</v>
      </c>
      <c r="I154" s="48">
        <f>H154-G154</f>
        <v>725577</v>
      </c>
      <c r="J154" s="52">
        <f>IF(I154=0,"",I154/H154)</f>
        <v>0.19551882305578444</v>
      </c>
      <c r="K154" s="49">
        <f>SUM(K155)</f>
        <v>6304348</v>
      </c>
      <c r="AD154" s="2" t="s">
        <v>7</v>
      </c>
    </row>
    <row r="155" spans="1:30" ht="12.75" customHeight="1" x14ac:dyDescent="0.2">
      <c r="A155" s="34" t="s">
        <v>239</v>
      </c>
      <c r="B155" s="21"/>
      <c r="C155" s="41">
        <v>15427552</v>
      </c>
      <c r="D155" s="42">
        <v>6304348</v>
      </c>
      <c r="E155" s="43">
        <v>3711034</v>
      </c>
      <c r="F155" s="43">
        <v>137000</v>
      </c>
      <c r="G155" s="43">
        <v>2985457</v>
      </c>
      <c r="H155" s="43">
        <v>3711034</v>
      </c>
      <c r="I155" s="24">
        <f>H155-G155</f>
        <v>725577</v>
      </c>
      <c r="J155" s="25">
        <f>IF(I155=0,"",I155/H155)</f>
        <v>0.19551882305578444</v>
      </c>
      <c r="K155" s="44">
        <v>6304348</v>
      </c>
      <c r="AC155" s="2" t="s">
        <v>240</v>
      </c>
      <c r="AD155" s="2" t="s">
        <v>7</v>
      </c>
    </row>
    <row r="156" spans="1:30" ht="5.0999999999999996" customHeight="1" x14ac:dyDescent="0.2">
      <c r="A156" s="54"/>
      <c r="B156" s="21"/>
      <c r="C156" s="22"/>
      <c r="D156" s="23"/>
      <c r="E156" s="24"/>
      <c r="F156" s="24"/>
      <c r="G156" s="24"/>
      <c r="H156" s="24"/>
      <c r="I156" s="24"/>
      <c r="J156" s="25"/>
      <c r="K156" s="26"/>
      <c r="AD156" s="2" t="s">
        <v>7</v>
      </c>
    </row>
    <row r="157" spans="1:30" ht="12.75" customHeight="1" x14ac:dyDescent="0.2">
      <c r="A157" s="27" t="s">
        <v>241</v>
      </c>
      <c r="B157" s="21"/>
      <c r="C157" s="46">
        <f t="shared" ref="C157:H157" si="32">SUM(C158:C158)</f>
        <v>16618961</v>
      </c>
      <c r="D157" s="47">
        <f t="shared" si="32"/>
        <v>1739130</v>
      </c>
      <c r="E157" s="48">
        <f t="shared" si="32"/>
        <v>1739260</v>
      </c>
      <c r="F157" s="48">
        <f t="shared" si="32"/>
        <v>0</v>
      </c>
      <c r="G157" s="48">
        <f t="shared" si="32"/>
        <v>1739260</v>
      </c>
      <c r="H157" s="48">
        <f t="shared" si="32"/>
        <v>1739260</v>
      </c>
      <c r="I157" s="48">
        <f>H157-G157</f>
        <v>0</v>
      </c>
      <c r="J157" s="52" t="str">
        <f>IF(I157=0,"",I157/H157)</f>
        <v/>
      </c>
      <c r="K157" s="49">
        <f>SUM(K158)</f>
        <v>1739130</v>
      </c>
      <c r="AD157" s="2" t="s">
        <v>7</v>
      </c>
    </row>
    <row r="158" spans="1:30" ht="12.75" customHeight="1" x14ac:dyDescent="0.2">
      <c r="A158" s="34" t="s">
        <v>241</v>
      </c>
      <c r="B158" s="21"/>
      <c r="C158" s="41">
        <v>16618961</v>
      </c>
      <c r="D158" s="42">
        <v>1739130</v>
      </c>
      <c r="E158" s="43">
        <v>1739260</v>
      </c>
      <c r="F158" s="43">
        <v>0</v>
      </c>
      <c r="G158" s="43">
        <v>1739260</v>
      </c>
      <c r="H158" s="43">
        <v>1739260</v>
      </c>
      <c r="I158" s="24">
        <f>H158-G158</f>
        <v>0</v>
      </c>
      <c r="J158" s="25" t="str">
        <f>IF(I158=0,"",I158/H158)</f>
        <v/>
      </c>
      <c r="K158" s="44">
        <v>1739130</v>
      </c>
      <c r="AC158" s="2" t="s">
        <v>242</v>
      </c>
      <c r="AD158" s="2" t="s">
        <v>7</v>
      </c>
    </row>
    <row r="159" spans="1:30" ht="5.0999999999999996" customHeight="1" x14ac:dyDescent="0.2">
      <c r="A159" s="54"/>
      <c r="B159" s="21"/>
      <c r="C159" s="22"/>
      <c r="D159" s="23"/>
      <c r="E159" s="24"/>
      <c r="F159" s="24"/>
      <c r="G159" s="24"/>
      <c r="H159" s="24"/>
      <c r="I159" s="24"/>
      <c r="J159" s="25"/>
      <c r="K159" s="26"/>
    </row>
    <row r="160" spans="1:30" ht="12.75" customHeight="1" x14ac:dyDescent="0.2">
      <c r="A160" s="27" t="s">
        <v>243</v>
      </c>
      <c r="B160" s="21"/>
      <c r="C160" s="46">
        <f t="shared" ref="C160:H160" si="33">SUM(C161:C161)</f>
        <v>0</v>
      </c>
      <c r="D160" s="47">
        <f t="shared" si="33"/>
        <v>0</v>
      </c>
      <c r="E160" s="48">
        <f t="shared" si="33"/>
        <v>0</v>
      </c>
      <c r="F160" s="48">
        <f t="shared" si="33"/>
        <v>0</v>
      </c>
      <c r="G160" s="48">
        <f t="shared" si="33"/>
        <v>0</v>
      </c>
      <c r="H160" s="48">
        <f t="shared" si="33"/>
        <v>0</v>
      </c>
      <c r="I160" s="48">
        <f>H160-G160</f>
        <v>0</v>
      </c>
      <c r="J160" s="52" t="str">
        <f>IF(I160=0,"",I160/H160)</f>
        <v/>
      </c>
      <c r="K160" s="49">
        <f>SUM(K161)</f>
        <v>0</v>
      </c>
      <c r="AD160" s="2" t="s">
        <v>7</v>
      </c>
    </row>
    <row r="161" spans="1:30" ht="12.75" customHeight="1" x14ac:dyDescent="0.2">
      <c r="A161" s="34" t="s">
        <v>243</v>
      </c>
      <c r="B161" s="21"/>
      <c r="C161" s="41">
        <v>0</v>
      </c>
      <c r="D161" s="42">
        <v>0</v>
      </c>
      <c r="E161" s="43">
        <v>0</v>
      </c>
      <c r="F161" s="43">
        <v>0</v>
      </c>
      <c r="G161" s="43">
        <v>0</v>
      </c>
      <c r="H161" s="43">
        <v>0</v>
      </c>
      <c r="I161" s="24">
        <f>H161-G161</f>
        <v>0</v>
      </c>
      <c r="J161" s="25" t="str">
        <f>IF(I161=0,"",I161/H161)</f>
        <v/>
      </c>
      <c r="K161" s="44">
        <v>0</v>
      </c>
      <c r="AC161" s="2" t="s">
        <v>244</v>
      </c>
      <c r="AD161" s="2" t="s">
        <v>7</v>
      </c>
    </row>
    <row r="162" spans="1:30" ht="5.0999999999999996" customHeight="1" x14ac:dyDescent="0.2">
      <c r="A162" s="54"/>
      <c r="B162" s="21"/>
      <c r="C162" s="56"/>
      <c r="D162" s="57"/>
      <c r="E162" s="58"/>
      <c r="F162" s="58"/>
      <c r="G162" s="58"/>
      <c r="H162" s="58"/>
      <c r="I162" s="24"/>
      <c r="J162" s="25"/>
      <c r="K162" s="26"/>
    </row>
    <row r="163" spans="1:30" ht="12.75" customHeight="1" x14ac:dyDescent="0.2">
      <c r="A163" s="27" t="s">
        <v>245</v>
      </c>
      <c r="B163" s="21"/>
      <c r="C163" s="46">
        <f t="shared" ref="C163:H163" si="34">SUM(C164:C164)</f>
        <v>0</v>
      </c>
      <c r="D163" s="47">
        <f t="shared" si="34"/>
        <v>0</v>
      </c>
      <c r="E163" s="48">
        <f t="shared" si="34"/>
        <v>0</v>
      </c>
      <c r="F163" s="48">
        <f t="shared" si="34"/>
        <v>0</v>
      </c>
      <c r="G163" s="48">
        <f t="shared" si="34"/>
        <v>0</v>
      </c>
      <c r="H163" s="48">
        <f t="shared" si="34"/>
        <v>0</v>
      </c>
      <c r="I163" s="48">
        <f>H163-G163</f>
        <v>0</v>
      </c>
      <c r="J163" s="52" t="str">
        <f>IF(I163=0,"",I163/H163)</f>
        <v/>
      </c>
      <c r="K163" s="49">
        <f>SUM(K164)</f>
        <v>0</v>
      </c>
      <c r="AD163" s="2" t="s">
        <v>7</v>
      </c>
    </row>
    <row r="164" spans="1:30" ht="12.75" customHeight="1" x14ac:dyDescent="0.2">
      <c r="A164" s="34" t="s">
        <v>245</v>
      </c>
      <c r="B164" s="21"/>
      <c r="C164" s="41">
        <v>0</v>
      </c>
      <c r="D164" s="42">
        <v>0</v>
      </c>
      <c r="E164" s="43">
        <v>0</v>
      </c>
      <c r="F164" s="43">
        <v>0</v>
      </c>
      <c r="G164" s="43">
        <v>0</v>
      </c>
      <c r="H164" s="43">
        <v>0</v>
      </c>
      <c r="I164" s="24">
        <f>H164-G164</f>
        <v>0</v>
      </c>
      <c r="J164" s="25" t="str">
        <f>IF(I164=0,"",I164/H164)</f>
        <v/>
      </c>
      <c r="K164" s="44">
        <v>0</v>
      </c>
      <c r="AC164" s="2" t="s">
        <v>246</v>
      </c>
      <c r="AD164" s="2" t="s">
        <v>7</v>
      </c>
    </row>
    <row r="165" spans="1:30" ht="5.0999999999999996" customHeight="1" x14ac:dyDescent="0.2">
      <c r="A165" s="34"/>
      <c r="B165" s="21"/>
      <c r="C165" s="56"/>
      <c r="D165" s="57"/>
      <c r="E165" s="58"/>
      <c r="F165" s="58"/>
      <c r="G165" s="58"/>
      <c r="H165" s="58"/>
      <c r="I165" s="24"/>
      <c r="J165" s="25" t="str">
        <f>IF(I165=0,"",I165/H165)</f>
        <v/>
      </c>
      <c r="K165" s="26"/>
    </row>
    <row r="166" spans="1:30" ht="12.75" customHeight="1" x14ac:dyDescent="0.2">
      <c r="A166" s="59" t="s">
        <v>247</v>
      </c>
      <c r="B166" s="60">
        <v>1</v>
      </c>
      <c r="C166" s="61">
        <f t="shared" ref="C166:H166" si="35">C7+C75+C103+C110+C117+C135+C138+C148+C151+C154+C157+C160+C163</f>
        <v>143250096</v>
      </c>
      <c r="D166" s="62">
        <f t="shared" si="35"/>
        <v>69510438</v>
      </c>
      <c r="E166" s="63">
        <f t="shared" si="35"/>
        <v>72657879</v>
      </c>
      <c r="F166" s="63">
        <f t="shared" si="35"/>
        <v>7773912</v>
      </c>
      <c r="G166" s="63">
        <f t="shared" si="35"/>
        <v>69683227</v>
      </c>
      <c r="H166" s="63">
        <f t="shared" si="35"/>
        <v>72657879</v>
      </c>
      <c r="I166" s="63">
        <f>H166-G166</f>
        <v>2974652</v>
      </c>
      <c r="J166" s="64">
        <f>IF(I166=0,"",I166/H166)</f>
        <v>4.0940528968647708E-2</v>
      </c>
      <c r="K166" s="65">
        <f>K7+K75+K103+K110+K117+K135+K138+K148+K151+K154+K157+K160+K163</f>
        <v>69510438</v>
      </c>
    </row>
    <row r="167" spans="1:30" ht="12.75" customHeight="1" x14ac:dyDescent="0.2">
      <c r="A167" s="66"/>
      <c r="C167" s="68"/>
      <c r="D167" s="68"/>
      <c r="E167" s="68"/>
      <c r="F167" s="68"/>
      <c r="G167" s="68"/>
      <c r="H167" s="68"/>
      <c r="I167" s="68"/>
      <c r="J167" s="69"/>
      <c r="K167" s="68"/>
    </row>
    <row r="168" spans="1:30" ht="12.75" customHeight="1" x14ac:dyDescent="0.2">
      <c r="A168" s="70" t="str">
        <f>head27a</f>
        <v>References</v>
      </c>
      <c r="C168" s="71"/>
      <c r="D168" s="71"/>
      <c r="E168" s="71"/>
      <c r="F168" s="71"/>
      <c r="G168" s="71"/>
      <c r="H168" s="71"/>
      <c r="I168" s="71"/>
      <c r="J168" s="71"/>
      <c r="K168" s="71"/>
    </row>
    <row r="169" spans="1:30" ht="12.75" customHeight="1" x14ac:dyDescent="0.2">
      <c r="A169" s="72" t="s">
        <v>248</v>
      </c>
      <c r="C169" s="71"/>
      <c r="D169" s="71"/>
      <c r="E169" s="71"/>
      <c r="F169" s="71"/>
      <c r="G169" s="71"/>
      <c r="H169" s="71"/>
      <c r="I169" s="71"/>
      <c r="J169" s="71"/>
      <c r="K169" s="71"/>
    </row>
    <row r="170" spans="1:30" ht="11.25" customHeight="1" x14ac:dyDescent="0.2">
      <c r="C170" s="71"/>
      <c r="D170" s="71"/>
      <c r="E170" s="71"/>
      <c r="F170" s="71"/>
      <c r="G170" s="71"/>
      <c r="H170" s="71"/>
      <c r="I170" s="71"/>
      <c r="J170" s="71"/>
      <c r="K170" s="71"/>
    </row>
    <row r="171" spans="1:30" ht="11.25" customHeight="1" x14ac:dyDescent="0.2">
      <c r="A171" s="73" t="s">
        <v>249</v>
      </c>
      <c r="B171" s="74"/>
      <c r="C171" s="75">
        <f>C166+[1]SC13b!C166+[1]SC13e!C166-'[1]C5-Capex'!C40</f>
        <v>81505716.420000002</v>
      </c>
      <c r="D171" s="75">
        <f>D166+[1]SC13b!D166+[1]SC13e!D166-'[1]C5-Capex'!D40</f>
        <v>0</v>
      </c>
      <c r="E171" s="75">
        <f>E166+[1]SC13b!E166+[1]SC13e!E166-'[1]C5-Capex'!E40</f>
        <v>0</v>
      </c>
      <c r="F171" s="75">
        <f>F166+[1]SC13b!F166+[1]SC13e!F166-'[1]C5-Capex'!F40</f>
        <v>0</v>
      </c>
      <c r="G171" s="75">
        <f>G166+[1]SC13b!G166+[1]SC13e!G166-'[1]C5-Capex'!G40</f>
        <v>0</v>
      </c>
      <c r="H171" s="75">
        <f>H166+[1]SC13b!H166+[1]SC13e!H166-'[1]C5-Capex'!H40</f>
        <v>0</v>
      </c>
      <c r="I171" s="75"/>
      <c r="J171" s="75"/>
      <c r="K171" s="75">
        <f>K166+[1]SC13b!K166+[1]SC13e!K166-'[1]C5-Capex'!K40</f>
        <v>0</v>
      </c>
    </row>
    <row r="172" spans="1:30" ht="11.25" customHeight="1" x14ac:dyDescent="0.2"/>
    <row r="173" spans="1:30" ht="11.25" customHeight="1" x14ac:dyDescent="0.2"/>
    <row r="174" spans="1:30" ht="11.25" customHeight="1" x14ac:dyDescent="0.2"/>
    <row r="175" spans="1:30" ht="11.25" customHeight="1" x14ac:dyDescent="0.2"/>
    <row r="176" spans="1:30"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sheetData>
  <mergeCells count="3">
    <mergeCell ref="A1:K1"/>
    <mergeCell ref="A2:A3"/>
    <mergeCell ref="B2: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01F88-8DBE-4624-8274-42B8CEE1A368}">
  <dimension ref="A1:AD206"/>
  <sheetViews>
    <sheetView workbookViewId="0">
      <selection sqref="A1:XFD1048576"/>
    </sheetView>
  </sheetViews>
  <sheetFormatPr defaultColWidth="9.109375" defaultRowHeight="10.199999999999999" x14ac:dyDescent="0.2"/>
  <cols>
    <col min="1" max="1" width="34.109375" style="1" bestFit="1" customWidth="1"/>
    <col min="2" max="2" width="3.109375" style="67" customWidth="1"/>
    <col min="3" max="8" width="8.77734375" style="1" customWidth="1"/>
    <col min="9" max="9" width="6.77734375" style="1" customWidth="1"/>
    <col min="10" max="10" width="11.21875" style="1" customWidth="1"/>
    <col min="11" max="11" width="8.77734375" style="1" customWidth="1"/>
    <col min="12" max="12" width="9.88671875" style="1" customWidth="1"/>
    <col min="13" max="13" width="9.5546875" style="1" customWidth="1"/>
    <col min="14" max="14" width="9.88671875" style="1" customWidth="1"/>
    <col min="15" max="17" width="9.5546875" style="1" customWidth="1"/>
    <col min="18" max="18" width="9.88671875" style="1" customWidth="1"/>
    <col min="19" max="21" width="9.5546875" style="1" customWidth="1"/>
    <col min="22" max="23" width="9.88671875" style="1" customWidth="1"/>
    <col min="24" max="28" width="9.109375" style="1"/>
    <col min="29" max="29" width="6.109375" style="2" hidden="1" customWidth="1"/>
    <col min="30" max="30" width="7.5546875" style="2" hidden="1" customWidth="1"/>
    <col min="31" max="16384" width="9.109375" style="1"/>
  </cols>
  <sheetData>
    <row r="1" spans="1:30" ht="13.8" x14ac:dyDescent="0.2">
      <c r="A1" s="76" t="str">
        <f>muni&amp; " - "&amp;S71Sa&amp; " - "&amp;Head57</f>
        <v>KZN293 Ndwedwe - Supporting Table SC13a Monthly Budget Statement - capital expenditure on new assets by asset class - M12 June</v>
      </c>
      <c r="B1" s="76"/>
      <c r="C1" s="76"/>
      <c r="D1" s="76"/>
      <c r="E1" s="76"/>
      <c r="F1" s="76"/>
      <c r="G1" s="76"/>
      <c r="H1" s="76"/>
      <c r="I1" s="76"/>
      <c r="J1" s="76"/>
      <c r="K1" s="76"/>
    </row>
    <row r="2" spans="1:30" x14ac:dyDescent="0.2">
      <c r="A2" s="77" t="str">
        <f>desc</f>
        <v>Description</v>
      </c>
      <c r="B2" s="79" t="str">
        <f>head27</f>
        <v>Ref</v>
      </c>
      <c r="C2" s="3" t="str">
        <f>Head1</f>
        <v>2021/22</v>
      </c>
      <c r="D2" s="4" t="str">
        <f>Head2</f>
        <v>Budget Year 2022/23</v>
      </c>
      <c r="E2" s="5"/>
      <c r="F2" s="5"/>
      <c r="G2" s="5"/>
      <c r="H2" s="5"/>
      <c r="I2" s="5"/>
      <c r="J2" s="5"/>
      <c r="K2" s="6"/>
    </row>
    <row r="3" spans="1:30" ht="20.399999999999999" x14ac:dyDescent="0.2">
      <c r="A3" s="78"/>
      <c r="B3" s="80"/>
      <c r="C3" s="7" t="str">
        <f>Head5</f>
        <v>Audited Outcome</v>
      </c>
      <c r="D3" s="8" t="str">
        <f>Head6</f>
        <v>Original Budget</v>
      </c>
      <c r="E3" s="9" t="str">
        <f>Head7</f>
        <v>Adjusted Budget</v>
      </c>
      <c r="F3" s="9" t="str">
        <f>Head38</f>
        <v>Monthly actual</v>
      </c>
      <c r="G3" s="9" t="str">
        <f>Head39</f>
        <v>YearTD actual</v>
      </c>
      <c r="H3" s="9" t="str">
        <f>Head40</f>
        <v>YearTD budget</v>
      </c>
      <c r="I3" s="9" t="str">
        <f>Head41</f>
        <v>YTD variance</v>
      </c>
      <c r="J3" s="10" t="str">
        <f>Head41</f>
        <v>YTD variance</v>
      </c>
      <c r="K3" s="11" t="str">
        <f>Head8</f>
        <v>Full Year Forecast</v>
      </c>
    </row>
    <row r="4" spans="1:30" x14ac:dyDescent="0.2">
      <c r="A4" s="12" t="s">
        <v>0</v>
      </c>
      <c r="B4" s="13">
        <v>1</v>
      </c>
      <c r="C4" s="14"/>
      <c r="D4" s="15"/>
      <c r="E4" s="16"/>
      <c r="F4" s="17"/>
      <c r="G4" s="17"/>
      <c r="H4" s="17"/>
      <c r="I4" s="17"/>
      <c r="J4" s="18" t="s">
        <v>1</v>
      </c>
      <c r="K4" s="19"/>
    </row>
    <row r="5" spans="1:30" ht="12.75" customHeight="1" x14ac:dyDescent="0.2">
      <c r="A5" s="20" t="s">
        <v>2</v>
      </c>
      <c r="B5" s="21"/>
      <c r="C5" s="22"/>
      <c r="D5" s="23"/>
      <c r="E5" s="24"/>
      <c r="F5" s="24"/>
      <c r="G5" s="24"/>
      <c r="H5" s="24"/>
      <c r="I5" s="24"/>
      <c r="J5" s="25"/>
      <c r="K5" s="26"/>
    </row>
    <row r="6" spans="1:30" ht="5.0999999999999996" customHeight="1" x14ac:dyDescent="0.2">
      <c r="A6" s="27"/>
      <c r="B6" s="21"/>
      <c r="C6" s="22"/>
      <c r="D6" s="23"/>
      <c r="E6" s="24"/>
      <c r="F6" s="24"/>
      <c r="G6" s="24"/>
      <c r="H6" s="24"/>
      <c r="I6" s="24"/>
      <c r="J6" s="25"/>
      <c r="K6" s="26"/>
    </row>
    <row r="7" spans="1:30" ht="12.75" customHeight="1" x14ac:dyDescent="0.2">
      <c r="A7" s="27" t="s">
        <v>3</v>
      </c>
      <c r="B7" s="21"/>
      <c r="C7" s="28">
        <f t="shared" ref="C7:H7" si="0">C8+C13+C17+C27+C38+C45+C53+C63+C69</f>
        <v>71850338</v>
      </c>
      <c r="D7" s="29">
        <f t="shared" si="0"/>
        <v>30769458</v>
      </c>
      <c r="E7" s="30">
        <f t="shared" si="0"/>
        <v>35817524</v>
      </c>
      <c r="F7" s="30">
        <f t="shared" si="0"/>
        <v>3559875</v>
      </c>
      <c r="G7" s="30">
        <f t="shared" si="0"/>
        <v>35718229</v>
      </c>
      <c r="H7" s="30">
        <f t="shared" si="0"/>
        <v>35817524</v>
      </c>
      <c r="I7" s="31">
        <f t="shared" ref="I7:I68" si="1">H7-G7</f>
        <v>99295</v>
      </c>
      <c r="J7" s="32">
        <f t="shared" ref="J7:J70" si="2">IF(I7=0,"",I7/H7)</f>
        <v>2.7722463451130791E-3</v>
      </c>
      <c r="K7" s="33">
        <f>K8+K13+K17+K27+K38+K45+K53+K63+K69</f>
        <v>30769458</v>
      </c>
    </row>
    <row r="8" spans="1:30" ht="12.75" customHeight="1" x14ac:dyDescent="0.2">
      <c r="A8" s="34" t="s">
        <v>4</v>
      </c>
      <c r="B8" s="21"/>
      <c r="C8" s="35">
        <f t="shared" ref="C8:H8" si="3">SUM(C9:C12)</f>
        <v>64256292</v>
      </c>
      <c r="D8" s="36">
        <f t="shared" si="3"/>
        <v>28160762</v>
      </c>
      <c r="E8" s="37">
        <f t="shared" si="3"/>
        <v>34608828</v>
      </c>
      <c r="F8" s="37">
        <f t="shared" si="3"/>
        <v>3067192</v>
      </c>
      <c r="G8" s="37">
        <f t="shared" si="3"/>
        <v>34703546</v>
      </c>
      <c r="H8" s="37">
        <f t="shared" si="3"/>
        <v>34608828</v>
      </c>
      <c r="I8" s="23">
        <f t="shared" si="1"/>
        <v>-94718</v>
      </c>
      <c r="J8" s="38">
        <f t="shared" si="2"/>
        <v>-2.7368161672507371E-3</v>
      </c>
      <c r="K8" s="39">
        <f>SUM(K9:K12)</f>
        <v>28160762</v>
      </c>
    </row>
    <row r="9" spans="1:30" ht="12.75" customHeight="1" x14ac:dyDescent="0.2">
      <c r="A9" s="40" t="s">
        <v>5</v>
      </c>
      <c r="B9" s="21"/>
      <c r="C9" s="41">
        <v>43044197</v>
      </c>
      <c r="D9" s="42">
        <v>11365566</v>
      </c>
      <c r="E9" s="43">
        <v>22467793</v>
      </c>
      <c r="F9" s="43">
        <v>3067192</v>
      </c>
      <c r="G9" s="43">
        <v>22563939</v>
      </c>
      <c r="H9" s="43">
        <v>22467793</v>
      </c>
      <c r="I9" s="23">
        <f t="shared" si="1"/>
        <v>-96146</v>
      </c>
      <c r="J9" s="38">
        <f t="shared" si="2"/>
        <v>-4.2792810134934037E-3</v>
      </c>
      <c r="K9" s="44">
        <v>11365566</v>
      </c>
      <c r="AC9" s="2" t="s">
        <v>6</v>
      </c>
      <c r="AD9" s="2" t="s">
        <v>7</v>
      </c>
    </row>
    <row r="10" spans="1:30" ht="12.75" customHeight="1" x14ac:dyDescent="0.2">
      <c r="A10" s="40" t="s">
        <v>8</v>
      </c>
      <c r="B10" s="21"/>
      <c r="C10" s="41">
        <v>21212095</v>
      </c>
      <c r="D10" s="42">
        <v>16795196</v>
      </c>
      <c r="E10" s="43">
        <v>12141035</v>
      </c>
      <c r="F10" s="43">
        <v>0</v>
      </c>
      <c r="G10" s="43">
        <v>12139607</v>
      </c>
      <c r="H10" s="43">
        <v>12141035</v>
      </c>
      <c r="I10" s="23">
        <f t="shared" si="1"/>
        <v>1428</v>
      </c>
      <c r="J10" s="38">
        <f t="shared" si="2"/>
        <v>1.1761764956612018E-4</v>
      </c>
      <c r="K10" s="44">
        <v>16795196</v>
      </c>
      <c r="AC10" s="2" t="s">
        <v>9</v>
      </c>
      <c r="AD10" s="2" t="s">
        <v>7</v>
      </c>
    </row>
    <row r="11" spans="1:30" ht="12.75" customHeight="1" x14ac:dyDescent="0.2">
      <c r="A11" s="40" t="s">
        <v>10</v>
      </c>
      <c r="B11" s="21"/>
      <c r="C11" s="41">
        <v>0</v>
      </c>
      <c r="D11" s="42">
        <v>0</v>
      </c>
      <c r="E11" s="43">
        <v>0</v>
      </c>
      <c r="F11" s="43">
        <v>0</v>
      </c>
      <c r="G11" s="43">
        <v>0</v>
      </c>
      <c r="H11" s="43">
        <v>0</v>
      </c>
      <c r="I11" s="23">
        <f t="shared" si="1"/>
        <v>0</v>
      </c>
      <c r="J11" s="38" t="str">
        <f t="shared" si="2"/>
        <v/>
      </c>
      <c r="K11" s="44">
        <v>0</v>
      </c>
      <c r="AC11" s="2" t="s">
        <v>11</v>
      </c>
      <c r="AD11" s="2" t="s">
        <v>7</v>
      </c>
    </row>
    <row r="12" spans="1:30" ht="12.75" customHeight="1" x14ac:dyDescent="0.2">
      <c r="A12" s="40" t="s">
        <v>12</v>
      </c>
      <c r="B12" s="21"/>
      <c r="C12" s="41">
        <v>0</v>
      </c>
      <c r="D12" s="42">
        <v>0</v>
      </c>
      <c r="E12" s="43">
        <v>0</v>
      </c>
      <c r="F12" s="43">
        <v>0</v>
      </c>
      <c r="G12" s="43">
        <v>0</v>
      </c>
      <c r="H12" s="43">
        <v>0</v>
      </c>
      <c r="I12" s="23">
        <f t="shared" si="1"/>
        <v>0</v>
      </c>
      <c r="J12" s="38" t="str">
        <f t="shared" si="2"/>
        <v/>
      </c>
      <c r="K12" s="44">
        <v>0</v>
      </c>
      <c r="AC12" s="2" t="s">
        <v>13</v>
      </c>
      <c r="AD12" s="2" t="s">
        <v>7</v>
      </c>
    </row>
    <row r="13" spans="1:30" ht="12.75" customHeight="1" x14ac:dyDescent="0.2">
      <c r="A13" s="34" t="s">
        <v>14</v>
      </c>
      <c r="B13" s="21"/>
      <c r="C13" s="22">
        <f t="shared" ref="C13:H13" si="4">SUM(C14:C16)</f>
        <v>0</v>
      </c>
      <c r="D13" s="45">
        <f t="shared" si="4"/>
        <v>0</v>
      </c>
      <c r="E13" s="24">
        <f t="shared" si="4"/>
        <v>0</v>
      </c>
      <c r="F13" s="24">
        <f t="shared" si="4"/>
        <v>0</v>
      </c>
      <c r="G13" s="24">
        <f t="shared" si="4"/>
        <v>0</v>
      </c>
      <c r="H13" s="24">
        <f t="shared" si="4"/>
        <v>0</v>
      </c>
      <c r="I13" s="23">
        <f t="shared" si="1"/>
        <v>0</v>
      </c>
      <c r="J13" s="38" t="str">
        <f t="shared" si="2"/>
        <v/>
      </c>
      <c r="K13" s="26">
        <f>SUM(K14:K16)</f>
        <v>0</v>
      </c>
      <c r="AD13" s="2" t="s">
        <v>7</v>
      </c>
    </row>
    <row r="14" spans="1:30" ht="12.75" customHeight="1" x14ac:dyDescent="0.2">
      <c r="A14" s="40" t="s">
        <v>15</v>
      </c>
      <c r="B14" s="21"/>
      <c r="C14" s="41">
        <v>0</v>
      </c>
      <c r="D14" s="42">
        <v>0</v>
      </c>
      <c r="E14" s="43">
        <v>0</v>
      </c>
      <c r="F14" s="43">
        <v>0</v>
      </c>
      <c r="G14" s="43">
        <v>0</v>
      </c>
      <c r="H14" s="43">
        <v>0</v>
      </c>
      <c r="I14" s="23">
        <f t="shared" si="1"/>
        <v>0</v>
      </c>
      <c r="J14" s="38" t="str">
        <f t="shared" si="2"/>
        <v/>
      </c>
      <c r="K14" s="44">
        <v>0</v>
      </c>
      <c r="AC14" s="2" t="s">
        <v>16</v>
      </c>
      <c r="AD14" s="2" t="s">
        <v>7</v>
      </c>
    </row>
    <row r="15" spans="1:30" ht="12.75" customHeight="1" x14ac:dyDescent="0.2">
      <c r="A15" s="40" t="s">
        <v>17</v>
      </c>
      <c r="B15" s="21"/>
      <c r="C15" s="41">
        <v>0</v>
      </c>
      <c r="D15" s="42">
        <v>0</v>
      </c>
      <c r="E15" s="43">
        <v>0</v>
      </c>
      <c r="F15" s="43">
        <v>0</v>
      </c>
      <c r="G15" s="43">
        <v>0</v>
      </c>
      <c r="H15" s="43">
        <v>0</v>
      </c>
      <c r="I15" s="23">
        <f t="shared" si="1"/>
        <v>0</v>
      </c>
      <c r="J15" s="38" t="str">
        <f t="shared" si="2"/>
        <v/>
      </c>
      <c r="K15" s="44">
        <v>0</v>
      </c>
      <c r="AC15" s="2" t="s">
        <v>18</v>
      </c>
      <c r="AD15" s="2" t="s">
        <v>7</v>
      </c>
    </row>
    <row r="16" spans="1:30" ht="12.75" customHeight="1" x14ac:dyDescent="0.2">
      <c r="A16" s="40" t="s">
        <v>19</v>
      </c>
      <c r="B16" s="21"/>
      <c r="C16" s="41">
        <v>0</v>
      </c>
      <c r="D16" s="42">
        <v>0</v>
      </c>
      <c r="E16" s="43">
        <v>0</v>
      </c>
      <c r="F16" s="43">
        <v>0</v>
      </c>
      <c r="G16" s="43">
        <v>0</v>
      </c>
      <c r="H16" s="43">
        <v>0</v>
      </c>
      <c r="I16" s="23">
        <f t="shared" si="1"/>
        <v>0</v>
      </c>
      <c r="J16" s="38" t="str">
        <f t="shared" si="2"/>
        <v/>
      </c>
      <c r="K16" s="44">
        <v>0</v>
      </c>
      <c r="AC16" s="2" t="s">
        <v>20</v>
      </c>
      <c r="AD16" s="2" t="s">
        <v>7</v>
      </c>
    </row>
    <row r="17" spans="1:30" ht="12.75" customHeight="1" x14ac:dyDescent="0.2">
      <c r="A17" s="34" t="s">
        <v>21</v>
      </c>
      <c r="B17" s="21"/>
      <c r="C17" s="22">
        <f t="shared" ref="C17:H17" si="5">SUM(C18:C26)</f>
        <v>4342319</v>
      </c>
      <c r="D17" s="45">
        <f t="shared" si="5"/>
        <v>0</v>
      </c>
      <c r="E17" s="24">
        <f t="shared" si="5"/>
        <v>0</v>
      </c>
      <c r="F17" s="24">
        <f t="shared" si="5"/>
        <v>0</v>
      </c>
      <c r="G17" s="24">
        <f t="shared" si="5"/>
        <v>0</v>
      </c>
      <c r="H17" s="24">
        <f t="shared" si="5"/>
        <v>0</v>
      </c>
      <c r="I17" s="23">
        <f t="shared" si="1"/>
        <v>0</v>
      </c>
      <c r="J17" s="38" t="str">
        <f t="shared" si="2"/>
        <v/>
      </c>
      <c r="K17" s="26">
        <f>SUM(K18:K26)</f>
        <v>0</v>
      </c>
      <c r="AD17" s="2" t="s">
        <v>7</v>
      </c>
    </row>
    <row r="18" spans="1:30" ht="12.75" customHeight="1" x14ac:dyDescent="0.2">
      <c r="A18" s="40" t="s">
        <v>22</v>
      </c>
      <c r="B18" s="21"/>
      <c r="C18" s="41">
        <v>0</v>
      </c>
      <c r="D18" s="42">
        <v>0</v>
      </c>
      <c r="E18" s="43">
        <v>0</v>
      </c>
      <c r="F18" s="43">
        <v>0</v>
      </c>
      <c r="G18" s="43">
        <v>0</v>
      </c>
      <c r="H18" s="43">
        <v>0</v>
      </c>
      <c r="I18" s="23">
        <f t="shared" si="1"/>
        <v>0</v>
      </c>
      <c r="J18" s="38" t="str">
        <f t="shared" si="2"/>
        <v/>
      </c>
      <c r="K18" s="44">
        <v>0</v>
      </c>
      <c r="AC18" s="2" t="s">
        <v>23</v>
      </c>
      <c r="AD18" s="2" t="s">
        <v>7</v>
      </c>
    </row>
    <row r="19" spans="1:30" ht="12.75" customHeight="1" x14ac:dyDescent="0.2">
      <c r="A19" s="40" t="s">
        <v>24</v>
      </c>
      <c r="B19" s="21"/>
      <c r="C19" s="41">
        <v>0</v>
      </c>
      <c r="D19" s="42">
        <v>0</v>
      </c>
      <c r="E19" s="43">
        <v>0</v>
      </c>
      <c r="F19" s="43">
        <v>0</v>
      </c>
      <c r="G19" s="43">
        <v>0</v>
      </c>
      <c r="H19" s="43">
        <v>0</v>
      </c>
      <c r="I19" s="23">
        <f t="shared" si="1"/>
        <v>0</v>
      </c>
      <c r="J19" s="38" t="str">
        <f t="shared" si="2"/>
        <v/>
      </c>
      <c r="K19" s="44">
        <v>0</v>
      </c>
      <c r="AC19" s="2" t="s">
        <v>25</v>
      </c>
      <c r="AD19" s="2" t="s">
        <v>7</v>
      </c>
    </row>
    <row r="20" spans="1:30" ht="12.75" customHeight="1" x14ac:dyDescent="0.2">
      <c r="A20" s="40" t="s">
        <v>26</v>
      </c>
      <c r="B20" s="21"/>
      <c r="C20" s="41">
        <v>0</v>
      </c>
      <c r="D20" s="42">
        <v>0</v>
      </c>
      <c r="E20" s="43">
        <v>0</v>
      </c>
      <c r="F20" s="43">
        <v>0</v>
      </c>
      <c r="G20" s="43">
        <v>0</v>
      </c>
      <c r="H20" s="43">
        <v>0</v>
      </c>
      <c r="I20" s="23">
        <f t="shared" si="1"/>
        <v>0</v>
      </c>
      <c r="J20" s="38" t="str">
        <f t="shared" si="2"/>
        <v/>
      </c>
      <c r="K20" s="44">
        <v>0</v>
      </c>
      <c r="AC20" s="2" t="s">
        <v>27</v>
      </c>
      <c r="AD20" s="2" t="s">
        <v>7</v>
      </c>
    </row>
    <row r="21" spans="1:30" ht="12.75" customHeight="1" x14ac:dyDescent="0.2">
      <c r="A21" s="40" t="s">
        <v>28</v>
      </c>
      <c r="B21" s="21"/>
      <c r="C21" s="41">
        <v>0</v>
      </c>
      <c r="D21" s="42">
        <v>0</v>
      </c>
      <c r="E21" s="43">
        <v>0</v>
      </c>
      <c r="F21" s="43">
        <v>0</v>
      </c>
      <c r="G21" s="43">
        <v>0</v>
      </c>
      <c r="H21" s="43">
        <v>0</v>
      </c>
      <c r="I21" s="23">
        <f t="shared" si="1"/>
        <v>0</v>
      </c>
      <c r="J21" s="38" t="str">
        <f t="shared" si="2"/>
        <v/>
      </c>
      <c r="K21" s="44">
        <v>0</v>
      </c>
      <c r="AC21" s="2" t="s">
        <v>29</v>
      </c>
      <c r="AD21" s="2" t="s">
        <v>7</v>
      </c>
    </row>
    <row r="22" spans="1:30" ht="12.75" customHeight="1" x14ac:dyDescent="0.2">
      <c r="A22" s="40" t="s">
        <v>30</v>
      </c>
      <c r="B22" s="21"/>
      <c r="C22" s="41">
        <v>0</v>
      </c>
      <c r="D22" s="42">
        <v>0</v>
      </c>
      <c r="E22" s="43">
        <v>0</v>
      </c>
      <c r="F22" s="43">
        <v>0</v>
      </c>
      <c r="G22" s="43">
        <v>0</v>
      </c>
      <c r="H22" s="43">
        <v>0</v>
      </c>
      <c r="I22" s="23">
        <f t="shared" si="1"/>
        <v>0</v>
      </c>
      <c r="J22" s="38" t="str">
        <f t="shared" si="2"/>
        <v/>
      </c>
      <c r="K22" s="44">
        <v>0</v>
      </c>
      <c r="AC22" s="2" t="s">
        <v>31</v>
      </c>
      <c r="AD22" s="2" t="s">
        <v>7</v>
      </c>
    </row>
    <row r="23" spans="1:30" ht="12.75" customHeight="1" x14ac:dyDescent="0.2">
      <c r="A23" s="40" t="s">
        <v>32</v>
      </c>
      <c r="B23" s="21"/>
      <c r="C23" s="41">
        <v>0</v>
      </c>
      <c r="D23" s="42">
        <v>0</v>
      </c>
      <c r="E23" s="43">
        <v>0</v>
      </c>
      <c r="F23" s="43">
        <v>0</v>
      </c>
      <c r="G23" s="43">
        <v>0</v>
      </c>
      <c r="H23" s="43">
        <v>0</v>
      </c>
      <c r="I23" s="23">
        <f t="shared" si="1"/>
        <v>0</v>
      </c>
      <c r="J23" s="38" t="str">
        <f t="shared" si="2"/>
        <v/>
      </c>
      <c r="K23" s="44">
        <v>0</v>
      </c>
      <c r="AC23" s="2" t="s">
        <v>33</v>
      </c>
      <c r="AD23" s="2" t="s">
        <v>7</v>
      </c>
    </row>
    <row r="24" spans="1:30" ht="12.75" customHeight="1" x14ac:dyDescent="0.2">
      <c r="A24" s="40" t="s">
        <v>34</v>
      </c>
      <c r="B24" s="21"/>
      <c r="C24" s="41">
        <v>0</v>
      </c>
      <c r="D24" s="42">
        <v>0</v>
      </c>
      <c r="E24" s="43">
        <v>0</v>
      </c>
      <c r="F24" s="43">
        <v>0</v>
      </c>
      <c r="G24" s="43">
        <v>0</v>
      </c>
      <c r="H24" s="43">
        <v>0</v>
      </c>
      <c r="I24" s="23">
        <f t="shared" si="1"/>
        <v>0</v>
      </c>
      <c r="J24" s="38" t="str">
        <f t="shared" si="2"/>
        <v/>
      </c>
      <c r="K24" s="44">
        <v>0</v>
      </c>
      <c r="AC24" s="2" t="s">
        <v>35</v>
      </c>
      <c r="AD24" s="2" t="s">
        <v>7</v>
      </c>
    </row>
    <row r="25" spans="1:30" ht="12.75" customHeight="1" x14ac:dyDescent="0.2">
      <c r="A25" s="40" t="s">
        <v>36</v>
      </c>
      <c r="B25" s="21"/>
      <c r="C25" s="41">
        <v>0</v>
      </c>
      <c r="D25" s="42">
        <v>0</v>
      </c>
      <c r="E25" s="43">
        <v>0</v>
      </c>
      <c r="F25" s="43">
        <v>0</v>
      </c>
      <c r="G25" s="43">
        <v>0</v>
      </c>
      <c r="H25" s="43">
        <v>0</v>
      </c>
      <c r="I25" s="23">
        <f t="shared" si="1"/>
        <v>0</v>
      </c>
      <c r="J25" s="38" t="str">
        <f t="shared" si="2"/>
        <v/>
      </c>
      <c r="K25" s="44">
        <v>0</v>
      </c>
      <c r="AC25" s="2" t="s">
        <v>37</v>
      </c>
      <c r="AD25" s="2" t="s">
        <v>7</v>
      </c>
    </row>
    <row r="26" spans="1:30" ht="12.75" customHeight="1" x14ac:dyDescent="0.2">
      <c r="A26" s="40" t="s">
        <v>12</v>
      </c>
      <c r="B26" s="21"/>
      <c r="C26" s="41">
        <v>4342319</v>
      </c>
      <c r="D26" s="42">
        <v>0</v>
      </c>
      <c r="E26" s="43">
        <v>0</v>
      </c>
      <c r="F26" s="43">
        <v>0</v>
      </c>
      <c r="G26" s="43">
        <v>0</v>
      </c>
      <c r="H26" s="43">
        <v>0</v>
      </c>
      <c r="I26" s="23">
        <f t="shared" si="1"/>
        <v>0</v>
      </c>
      <c r="J26" s="38" t="str">
        <f t="shared" si="2"/>
        <v/>
      </c>
      <c r="K26" s="44">
        <v>0</v>
      </c>
      <c r="AC26" s="2" t="s">
        <v>38</v>
      </c>
      <c r="AD26" s="2" t="s">
        <v>7</v>
      </c>
    </row>
    <row r="27" spans="1:30" ht="12.75" customHeight="1" x14ac:dyDescent="0.2">
      <c r="A27" s="34" t="s">
        <v>39</v>
      </c>
      <c r="B27" s="21"/>
      <c r="C27" s="22">
        <f t="shared" ref="C27:H27" si="6">SUM(C28:C37)</f>
        <v>510547</v>
      </c>
      <c r="D27" s="45">
        <f t="shared" si="6"/>
        <v>0</v>
      </c>
      <c r="E27" s="24">
        <f t="shared" si="6"/>
        <v>0</v>
      </c>
      <c r="F27" s="24">
        <f t="shared" si="6"/>
        <v>0</v>
      </c>
      <c r="G27" s="24">
        <f t="shared" si="6"/>
        <v>0</v>
      </c>
      <c r="H27" s="24">
        <f t="shared" si="6"/>
        <v>0</v>
      </c>
      <c r="I27" s="23">
        <f t="shared" si="1"/>
        <v>0</v>
      </c>
      <c r="J27" s="38" t="str">
        <f t="shared" si="2"/>
        <v/>
      </c>
      <c r="K27" s="26">
        <f>SUM(K28:K37)</f>
        <v>0</v>
      </c>
      <c r="AD27" s="2" t="s">
        <v>7</v>
      </c>
    </row>
    <row r="28" spans="1:30" ht="12.75" customHeight="1" x14ac:dyDescent="0.2">
      <c r="A28" s="40" t="s">
        <v>40</v>
      </c>
      <c r="B28" s="21"/>
      <c r="C28" s="41">
        <v>0</v>
      </c>
      <c r="D28" s="42">
        <v>0</v>
      </c>
      <c r="E28" s="43">
        <v>0</v>
      </c>
      <c r="F28" s="43">
        <v>0</v>
      </c>
      <c r="G28" s="43">
        <v>0</v>
      </c>
      <c r="H28" s="43">
        <v>0</v>
      </c>
      <c r="I28" s="23">
        <f t="shared" si="1"/>
        <v>0</v>
      </c>
      <c r="J28" s="38" t="str">
        <f t="shared" si="2"/>
        <v/>
      </c>
      <c r="K28" s="44">
        <v>0</v>
      </c>
      <c r="AC28" s="2" t="s">
        <v>41</v>
      </c>
      <c r="AD28" s="2" t="s">
        <v>7</v>
      </c>
    </row>
    <row r="29" spans="1:30" ht="12.75" customHeight="1" x14ac:dyDescent="0.2">
      <c r="A29" s="40" t="s">
        <v>42</v>
      </c>
      <c r="B29" s="21"/>
      <c r="C29" s="41">
        <v>510547</v>
      </c>
      <c r="D29" s="42">
        <v>0</v>
      </c>
      <c r="E29" s="43">
        <v>0</v>
      </c>
      <c r="F29" s="43">
        <v>0</v>
      </c>
      <c r="G29" s="43">
        <v>0</v>
      </c>
      <c r="H29" s="43">
        <v>0</v>
      </c>
      <c r="I29" s="23">
        <f t="shared" si="1"/>
        <v>0</v>
      </c>
      <c r="J29" s="38" t="str">
        <f t="shared" si="2"/>
        <v/>
      </c>
      <c r="K29" s="44">
        <v>0</v>
      </c>
      <c r="AC29" s="2" t="s">
        <v>43</v>
      </c>
      <c r="AD29" s="2" t="s">
        <v>7</v>
      </c>
    </row>
    <row r="30" spans="1:30" ht="12.75" customHeight="1" x14ac:dyDescent="0.2">
      <c r="A30" s="40" t="s">
        <v>44</v>
      </c>
      <c r="B30" s="21"/>
      <c r="C30" s="41">
        <v>0</v>
      </c>
      <c r="D30" s="42">
        <v>0</v>
      </c>
      <c r="E30" s="43">
        <v>0</v>
      </c>
      <c r="F30" s="43">
        <v>0</v>
      </c>
      <c r="G30" s="43">
        <v>0</v>
      </c>
      <c r="H30" s="43">
        <v>0</v>
      </c>
      <c r="I30" s="23">
        <f t="shared" si="1"/>
        <v>0</v>
      </c>
      <c r="J30" s="38" t="str">
        <f t="shared" si="2"/>
        <v/>
      </c>
      <c r="K30" s="44">
        <v>0</v>
      </c>
      <c r="AC30" s="2" t="s">
        <v>45</v>
      </c>
      <c r="AD30" s="2" t="s">
        <v>7</v>
      </c>
    </row>
    <row r="31" spans="1:30" ht="12.75" customHeight="1" x14ac:dyDescent="0.2">
      <c r="A31" s="40" t="s">
        <v>46</v>
      </c>
      <c r="B31" s="21"/>
      <c r="C31" s="41">
        <v>0</v>
      </c>
      <c r="D31" s="42">
        <v>0</v>
      </c>
      <c r="E31" s="43">
        <v>0</v>
      </c>
      <c r="F31" s="43">
        <v>0</v>
      </c>
      <c r="G31" s="43">
        <v>0</v>
      </c>
      <c r="H31" s="43">
        <v>0</v>
      </c>
      <c r="I31" s="23">
        <f t="shared" si="1"/>
        <v>0</v>
      </c>
      <c r="J31" s="38" t="str">
        <f t="shared" si="2"/>
        <v/>
      </c>
      <c r="K31" s="44">
        <v>0</v>
      </c>
      <c r="AC31" s="2" t="s">
        <v>47</v>
      </c>
      <c r="AD31" s="2" t="s">
        <v>7</v>
      </c>
    </row>
    <row r="32" spans="1:30" ht="12.75" customHeight="1" x14ac:dyDescent="0.2">
      <c r="A32" s="40" t="s">
        <v>48</v>
      </c>
      <c r="B32" s="21"/>
      <c r="C32" s="41">
        <v>0</v>
      </c>
      <c r="D32" s="42">
        <v>0</v>
      </c>
      <c r="E32" s="43">
        <v>0</v>
      </c>
      <c r="F32" s="43">
        <v>0</v>
      </c>
      <c r="G32" s="43">
        <v>0</v>
      </c>
      <c r="H32" s="43">
        <v>0</v>
      </c>
      <c r="I32" s="23">
        <f t="shared" si="1"/>
        <v>0</v>
      </c>
      <c r="J32" s="38" t="str">
        <f t="shared" si="2"/>
        <v/>
      </c>
      <c r="K32" s="44">
        <v>0</v>
      </c>
      <c r="AC32" s="2" t="s">
        <v>49</v>
      </c>
      <c r="AD32" s="2" t="s">
        <v>7</v>
      </c>
    </row>
    <row r="33" spans="1:30" ht="12.75" customHeight="1" x14ac:dyDescent="0.2">
      <c r="A33" s="40" t="s">
        <v>50</v>
      </c>
      <c r="B33" s="21"/>
      <c r="C33" s="41">
        <v>0</v>
      </c>
      <c r="D33" s="42">
        <v>0</v>
      </c>
      <c r="E33" s="43">
        <v>0</v>
      </c>
      <c r="F33" s="43">
        <v>0</v>
      </c>
      <c r="G33" s="43">
        <v>0</v>
      </c>
      <c r="H33" s="43">
        <v>0</v>
      </c>
      <c r="I33" s="23">
        <f t="shared" si="1"/>
        <v>0</v>
      </c>
      <c r="J33" s="38" t="str">
        <f t="shared" si="2"/>
        <v/>
      </c>
      <c r="K33" s="44">
        <v>0</v>
      </c>
      <c r="AC33" s="2" t="s">
        <v>51</v>
      </c>
      <c r="AD33" s="2" t="s">
        <v>7</v>
      </c>
    </row>
    <row r="34" spans="1:30" ht="12.75" customHeight="1" x14ac:dyDescent="0.2">
      <c r="A34" s="40" t="s">
        <v>52</v>
      </c>
      <c r="B34" s="21"/>
      <c r="C34" s="41">
        <v>0</v>
      </c>
      <c r="D34" s="42">
        <v>0</v>
      </c>
      <c r="E34" s="43">
        <v>0</v>
      </c>
      <c r="F34" s="43">
        <v>0</v>
      </c>
      <c r="G34" s="43">
        <v>0</v>
      </c>
      <c r="H34" s="43">
        <v>0</v>
      </c>
      <c r="I34" s="23">
        <f t="shared" si="1"/>
        <v>0</v>
      </c>
      <c r="J34" s="38" t="str">
        <f t="shared" si="2"/>
        <v/>
      </c>
      <c r="K34" s="44">
        <v>0</v>
      </c>
      <c r="AC34" s="2" t="s">
        <v>53</v>
      </c>
      <c r="AD34" s="2" t="s">
        <v>7</v>
      </c>
    </row>
    <row r="35" spans="1:30" ht="12.75" customHeight="1" x14ac:dyDescent="0.2">
      <c r="A35" s="40" t="s">
        <v>54</v>
      </c>
      <c r="B35" s="21"/>
      <c r="C35" s="41">
        <v>0</v>
      </c>
      <c r="D35" s="42">
        <v>0</v>
      </c>
      <c r="E35" s="43">
        <v>0</v>
      </c>
      <c r="F35" s="43">
        <v>0</v>
      </c>
      <c r="G35" s="43">
        <v>0</v>
      </c>
      <c r="H35" s="43">
        <v>0</v>
      </c>
      <c r="I35" s="23">
        <f t="shared" si="1"/>
        <v>0</v>
      </c>
      <c r="J35" s="38" t="str">
        <f t="shared" si="2"/>
        <v/>
      </c>
      <c r="K35" s="44">
        <v>0</v>
      </c>
      <c r="AC35" s="2" t="s">
        <v>55</v>
      </c>
      <c r="AD35" s="2" t="s">
        <v>7</v>
      </c>
    </row>
    <row r="36" spans="1:30" ht="12.75" customHeight="1" x14ac:dyDescent="0.2">
      <c r="A36" s="40" t="s">
        <v>56</v>
      </c>
      <c r="B36" s="21"/>
      <c r="C36" s="41">
        <v>0</v>
      </c>
      <c r="D36" s="42">
        <v>0</v>
      </c>
      <c r="E36" s="43">
        <v>0</v>
      </c>
      <c r="F36" s="43">
        <v>0</v>
      </c>
      <c r="G36" s="43">
        <v>0</v>
      </c>
      <c r="H36" s="43">
        <v>0</v>
      </c>
      <c r="I36" s="23">
        <f t="shared" si="1"/>
        <v>0</v>
      </c>
      <c r="J36" s="38" t="str">
        <f t="shared" si="2"/>
        <v/>
      </c>
      <c r="K36" s="44">
        <v>0</v>
      </c>
      <c r="AC36" s="2" t="s">
        <v>57</v>
      </c>
      <c r="AD36" s="2" t="s">
        <v>7</v>
      </c>
    </row>
    <row r="37" spans="1:30" ht="12.75" customHeight="1" x14ac:dyDescent="0.2">
      <c r="A37" s="40" t="s">
        <v>12</v>
      </c>
      <c r="B37" s="21"/>
      <c r="C37" s="41">
        <v>0</v>
      </c>
      <c r="D37" s="42">
        <v>0</v>
      </c>
      <c r="E37" s="43">
        <v>0</v>
      </c>
      <c r="F37" s="43">
        <v>0</v>
      </c>
      <c r="G37" s="43">
        <v>0</v>
      </c>
      <c r="H37" s="43">
        <v>0</v>
      </c>
      <c r="I37" s="23">
        <f t="shared" si="1"/>
        <v>0</v>
      </c>
      <c r="J37" s="38" t="str">
        <f t="shared" si="2"/>
        <v/>
      </c>
      <c r="K37" s="44">
        <v>0</v>
      </c>
      <c r="AC37" s="2" t="s">
        <v>58</v>
      </c>
      <c r="AD37" s="2" t="s">
        <v>7</v>
      </c>
    </row>
    <row r="38" spans="1:30" ht="12.75" customHeight="1" x14ac:dyDescent="0.2">
      <c r="A38" s="34" t="s">
        <v>59</v>
      </c>
      <c r="B38" s="21"/>
      <c r="C38" s="22">
        <f t="shared" ref="C38:H38" si="7">SUM(C39:C44)</f>
        <v>0</v>
      </c>
      <c r="D38" s="45">
        <f t="shared" si="7"/>
        <v>0</v>
      </c>
      <c r="E38" s="24">
        <f t="shared" si="7"/>
        <v>0</v>
      </c>
      <c r="F38" s="24">
        <f t="shared" si="7"/>
        <v>0</v>
      </c>
      <c r="G38" s="24">
        <f t="shared" si="7"/>
        <v>0</v>
      </c>
      <c r="H38" s="24">
        <f t="shared" si="7"/>
        <v>0</v>
      </c>
      <c r="I38" s="23">
        <f t="shared" si="1"/>
        <v>0</v>
      </c>
      <c r="J38" s="38" t="str">
        <f t="shared" si="2"/>
        <v/>
      </c>
      <c r="K38" s="26">
        <f>SUM(K39:K44)</f>
        <v>0</v>
      </c>
      <c r="AD38" s="2" t="s">
        <v>7</v>
      </c>
    </row>
    <row r="39" spans="1:30" ht="12.75" customHeight="1" x14ac:dyDescent="0.2">
      <c r="A39" s="40" t="s">
        <v>60</v>
      </c>
      <c r="B39" s="21"/>
      <c r="C39" s="41">
        <v>0</v>
      </c>
      <c r="D39" s="42">
        <v>0</v>
      </c>
      <c r="E39" s="43">
        <v>0</v>
      </c>
      <c r="F39" s="43">
        <v>0</v>
      </c>
      <c r="G39" s="43">
        <v>0</v>
      </c>
      <c r="H39" s="43">
        <v>0</v>
      </c>
      <c r="I39" s="23">
        <f t="shared" si="1"/>
        <v>0</v>
      </c>
      <c r="J39" s="38" t="str">
        <f t="shared" si="2"/>
        <v/>
      </c>
      <c r="K39" s="44">
        <v>0</v>
      </c>
      <c r="AC39" s="2" t="s">
        <v>61</v>
      </c>
      <c r="AD39" s="2" t="s">
        <v>7</v>
      </c>
    </row>
    <row r="40" spans="1:30" ht="12.75" customHeight="1" x14ac:dyDescent="0.2">
      <c r="A40" s="40" t="s">
        <v>62</v>
      </c>
      <c r="B40" s="21"/>
      <c r="C40" s="41">
        <v>0</v>
      </c>
      <c r="D40" s="42">
        <v>0</v>
      </c>
      <c r="E40" s="43">
        <v>0</v>
      </c>
      <c r="F40" s="43">
        <v>0</v>
      </c>
      <c r="G40" s="43">
        <v>0</v>
      </c>
      <c r="H40" s="43">
        <v>0</v>
      </c>
      <c r="I40" s="23">
        <f>H40-G40</f>
        <v>0</v>
      </c>
      <c r="J40" s="38" t="str">
        <f>IF(I40=0,"",I40/H40)</f>
        <v/>
      </c>
      <c r="K40" s="44">
        <v>0</v>
      </c>
      <c r="AC40" s="2" t="s">
        <v>63</v>
      </c>
      <c r="AD40" s="2" t="s">
        <v>7</v>
      </c>
    </row>
    <row r="41" spans="1:30" ht="12.75" customHeight="1" x14ac:dyDescent="0.2">
      <c r="A41" s="40" t="s">
        <v>64</v>
      </c>
      <c r="B41" s="21"/>
      <c r="C41" s="41">
        <v>0</v>
      </c>
      <c r="D41" s="42">
        <v>0</v>
      </c>
      <c r="E41" s="43">
        <v>0</v>
      </c>
      <c r="F41" s="43">
        <v>0</v>
      </c>
      <c r="G41" s="43">
        <v>0</v>
      </c>
      <c r="H41" s="43">
        <v>0</v>
      </c>
      <c r="I41" s="23">
        <f>H41-G41</f>
        <v>0</v>
      </c>
      <c r="J41" s="38" t="str">
        <f>IF(I41=0,"",I41/H41)</f>
        <v/>
      </c>
      <c r="K41" s="44">
        <v>0</v>
      </c>
      <c r="AC41" s="2" t="s">
        <v>65</v>
      </c>
      <c r="AD41" s="2" t="s">
        <v>7</v>
      </c>
    </row>
    <row r="42" spans="1:30" ht="12.75" customHeight="1" x14ac:dyDescent="0.2">
      <c r="A42" s="40" t="s">
        <v>66</v>
      </c>
      <c r="B42" s="21"/>
      <c r="C42" s="41">
        <v>0</v>
      </c>
      <c r="D42" s="42">
        <v>0</v>
      </c>
      <c r="E42" s="43">
        <v>0</v>
      </c>
      <c r="F42" s="43">
        <v>0</v>
      </c>
      <c r="G42" s="43">
        <v>0</v>
      </c>
      <c r="H42" s="43">
        <v>0</v>
      </c>
      <c r="I42" s="23">
        <f>H42-G42</f>
        <v>0</v>
      </c>
      <c r="J42" s="38" t="str">
        <f>IF(I42=0,"",I42/H42)</f>
        <v/>
      </c>
      <c r="K42" s="44">
        <v>0</v>
      </c>
      <c r="AC42" s="2" t="s">
        <v>67</v>
      </c>
      <c r="AD42" s="2" t="s">
        <v>7</v>
      </c>
    </row>
    <row r="43" spans="1:30" ht="12.75" customHeight="1" x14ac:dyDescent="0.2">
      <c r="A43" s="40" t="s">
        <v>68</v>
      </c>
      <c r="B43" s="21"/>
      <c r="C43" s="41">
        <v>0</v>
      </c>
      <c r="D43" s="42">
        <v>0</v>
      </c>
      <c r="E43" s="43">
        <v>0</v>
      </c>
      <c r="F43" s="43">
        <v>0</v>
      </c>
      <c r="G43" s="43">
        <v>0</v>
      </c>
      <c r="H43" s="43">
        <v>0</v>
      </c>
      <c r="I43" s="23">
        <f t="shared" si="1"/>
        <v>0</v>
      </c>
      <c r="J43" s="38" t="str">
        <f t="shared" si="2"/>
        <v/>
      </c>
      <c r="K43" s="44">
        <v>0</v>
      </c>
      <c r="AC43" s="2" t="s">
        <v>69</v>
      </c>
      <c r="AD43" s="2" t="s">
        <v>7</v>
      </c>
    </row>
    <row r="44" spans="1:30" ht="12.75" customHeight="1" x14ac:dyDescent="0.2">
      <c r="A44" s="40" t="s">
        <v>12</v>
      </c>
      <c r="B44" s="21"/>
      <c r="C44" s="41">
        <v>0</v>
      </c>
      <c r="D44" s="42">
        <v>0</v>
      </c>
      <c r="E44" s="43">
        <v>0</v>
      </c>
      <c r="F44" s="43">
        <v>0</v>
      </c>
      <c r="G44" s="43">
        <v>0</v>
      </c>
      <c r="H44" s="43">
        <v>0</v>
      </c>
      <c r="I44" s="23">
        <f t="shared" si="1"/>
        <v>0</v>
      </c>
      <c r="J44" s="38" t="str">
        <f t="shared" si="2"/>
        <v/>
      </c>
      <c r="K44" s="44">
        <v>0</v>
      </c>
      <c r="AC44" s="2" t="s">
        <v>70</v>
      </c>
      <c r="AD44" s="2" t="s">
        <v>7</v>
      </c>
    </row>
    <row r="45" spans="1:30" ht="12.75" customHeight="1" x14ac:dyDescent="0.2">
      <c r="A45" s="34" t="s">
        <v>71</v>
      </c>
      <c r="B45" s="21"/>
      <c r="C45" s="22">
        <f t="shared" ref="C45:H45" si="8">SUM(C46:C52)</f>
        <v>2741180</v>
      </c>
      <c r="D45" s="45">
        <f t="shared" si="8"/>
        <v>2608696</v>
      </c>
      <c r="E45" s="24">
        <f t="shared" si="8"/>
        <v>1208696</v>
      </c>
      <c r="F45" s="24">
        <f t="shared" si="8"/>
        <v>492683</v>
      </c>
      <c r="G45" s="24">
        <f t="shared" si="8"/>
        <v>1014683</v>
      </c>
      <c r="H45" s="24">
        <f t="shared" si="8"/>
        <v>1208696</v>
      </c>
      <c r="I45" s="23">
        <f t="shared" si="1"/>
        <v>194013</v>
      </c>
      <c r="J45" s="38">
        <f t="shared" si="2"/>
        <v>0.16051430632681832</v>
      </c>
      <c r="K45" s="26">
        <f>SUM(K46:K52)</f>
        <v>2608696</v>
      </c>
      <c r="AD45" s="2" t="s">
        <v>7</v>
      </c>
    </row>
    <row r="46" spans="1:30" ht="12.75" customHeight="1" x14ac:dyDescent="0.2">
      <c r="A46" s="40" t="s">
        <v>72</v>
      </c>
      <c r="B46" s="21"/>
      <c r="C46" s="41">
        <v>0</v>
      </c>
      <c r="D46" s="42">
        <v>0</v>
      </c>
      <c r="E46" s="43">
        <v>0</v>
      </c>
      <c r="F46" s="43">
        <v>0</v>
      </c>
      <c r="G46" s="43">
        <v>0</v>
      </c>
      <c r="H46" s="43">
        <v>0</v>
      </c>
      <c r="I46" s="23">
        <f t="shared" si="1"/>
        <v>0</v>
      </c>
      <c r="J46" s="38" t="str">
        <f t="shared" si="2"/>
        <v/>
      </c>
      <c r="K46" s="44">
        <v>0</v>
      </c>
      <c r="AC46" s="2" t="s">
        <v>73</v>
      </c>
      <c r="AD46" s="2" t="s">
        <v>7</v>
      </c>
    </row>
    <row r="47" spans="1:30" ht="12.75" customHeight="1" x14ac:dyDescent="0.2">
      <c r="A47" s="40" t="s">
        <v>74</v>
      </c>
      <c r="B47" s="21"/>
      <c r="C47" s="41">
        <v>0</v>
      </c>
      <c r="D47" s="42">
        <v>0</v>
      </c>
      <c r="E47" s="43">
        <v>0</v>
      </c>
      <c r="F47" s="43">
        <v>0</v>
      </c>
      <c r="G47" s="43">
        <v>0</v>
      </c>
      <c r="H47" s="43">
        <v>0</v>
      </c>
      <c r="I47" s="23">
        <f t="shared" si="1"/>
        <v>0</v>
      </c>
      <c r="J47" s="38" t="str">
        <f t="shared" si="2"/>
        <v/>
      </c>
      <c r="K47" s="44">
        <v>0</v>
      </c>
      <c r="AC47" s="2" t="s">
        <v>75</v>
      </c>
      <c r="AD47" s="2" t="s">
        <v>7</v>
      </c>
    </row>
    <row r="48" spans="1:30" ht="12.75" customHeight="1" x14ac:dyDescent="0.2">
      <c r="A48" s="40" t="s">
        <v>76</v>
      </c>
      <c r="B48" s="21"/>
      <c r="C48" s="41">
        <v>0</v>
      </c>
      <c r="D48" s="42">
        <v>0</v>
      </c>
      <c r="E48" s="43">
        <v>0</v>
      </c>
      <c r="F48" s="43">
        <v>0</v>
      </c>
      <c r="G48" s="43">
        <v>0</v>
      </c>
      <c r="H48" s="43">
        <v>0</v>
      </c>
      <c r="I48" s="23">
        <f>H48-G48</f>
        <v>0</v>
      </c>
      <c r="J48" s="38" t="str">
        <f>IF(I48=0,"",I48/H48)</f>
        <v/>
      </c>
      <c r="K48" s="44">
        <v>0</v>
      </c>
      <c r="AC48" s="2" t="s">
        <v>77</v>
      </c>
      <c r="AD48" s="2" t="s">
        <v>7</v>
      </c>
    </row>
    <row r="49" spans="1:30" ht="12.75" customHeight="1" x14ac:dyDescent="0.2">
      <c r="A49" s="40" t="s">
        <v>78</v>
      </c>
      <c r="B49" s="21"/>
      <c r="C49" s="41">
        <v>0</v>
      </c>
      <c r="D49" s="42">
        <v>0</v>
      </c>
      <c r="E49" s="43">
        <v>0</v>
      </c>
      <c r="F49" s="43">
        <v>0</v>
      </c>
      <c r="G49" s="43">
        <v>0</v>
      </c>
      <c r="H49" s="43">
        <v>0</v>
      </c>
      <c r="I49" s="23">
        <f t="shared" si="1"/>
        <v>0</v>
      </c>
      <c r="J49" s="38" t="str">
        <f t="shared" si="2"/>
        <v/>
      </c>
      <c r="K49" s="44">
        <v>0</v>
      </c>
      <c r="AC49" s="2" t="s">
        <v>79</v>
      </c>
      <c r="AD49" s="2" t="s">
        <v>7</v>
      </c>
    </row>
    <row r="50" spans="1:30" ht="12.75" customHeight="1" x14ac:dyDescent="0.2">
      <c r="A50" s="40" t="s">
        <v>80</v>
      </c>
      <c r="B50" s="21"/>
      <c r="C50" s="41">
        <v>2741180</v>
      </c>
      <c r="D50" s="42">
        <v>2608696</v>
      </c>
      <c r="E50" s="43">
        <v>1208696</v>
      </c>
      <c r="F50" s="43">
        <v>492683</v>
      </c>
      <c r="G50" s="43">
        <v>1014683</v>
      </c>
      <c r="H50" s="43">
        <v>1208696</v>
      </c>
      <c r="I50" s="23">
        <f t="shared" si="1"/>
        <v>194013</v>
      </c>
      <c r="J50" s="38">
        <f t="shared" si="2"/>
        <v>0.16051430632681832</v>
      </c>
      <c r="K50" s="44">
        <v>2608696</v>
      </c>
      <c r="AC50" s="2" t="s">
        <v>81</v>
      </c>
      <c r="AD50" s="2" t="s">
        <v>7</v>
      </c>
    </row>
    <row r="51" spans="1:30" ht="12.75" customHeight="1" x14ac:dyDescent="0.2">
      <c r="A51" s="40" t="s">
        <v>82</v>
      </c>
      <c r="B51" s="21"/>
      <c r="C51" s="41">
        <v>0</v>
      </c>
      <c r="D51" s="42">
        <v>0</v>
      </c>
      <c r="E51" s="43">
        <v>0</v>
      </c>
      <c r="F51" s="43">
        <v>0</v>
      </c>
      <c r="G51" s="43">
        <v>0</v>
      </c>
      <c r="H51" s="43">
        <v>0</v>
      </c>
      <c r="I51" s="23">
        <f t="shared" si="1"/>
        <v>0</v>
      </c>
      <c r="J51" s="38" t="str">
        <f t="shared" si="2"/>
        <v/>
      </c>
      <c r="K51" s="44">
        <v>0</v>
      </c>
      <c r="AC51" s="2" t="s">
        <v>83</v>
      </c>
      <c r="AD51" s="2" t="s">
        <v>7</v>
      </c>
    </row>
    <row r="52" spans="1:30" ht="12.75" customHeight="1" x14ac:dyDescent="0.2">
      <c r="A52" s="40" t="s">
        <v>12</v>
      </c>
      <c r="B52" s="21"/>
      <c r="C52" s="41">
        <v>0</v>
      </c>
      <c r="D52" s="42">
        <v>0</v>
      </c>
      <c r="E52" s="43">
        <v>0</v>
      </c>
      <c r="F52" s="43">
        <v>0</v>
      </c>
      <c r="G52" s="43">
        <v>0</v>
      </c>
      <c r="H52" s="43">
        <v>0</v>
      </c>
      <c r="I52" s="23">
        <f t="shared" si="1"/>
        <v>0</v>
      </c>
      <c r="J52" s="38" t="str">
        <f t="shared" si="2"/>
        <v/>
      </c>
      <c r="K52" s="44">
        <v>0</v>
      </c>
      <c r="AC52" s="2" t="s">
        <v>84</v>
      </c>
      <c r="AD52" s="2" t="s">
        <v>7</v>
      </c>
    </row>
    <row r="53" spans="1:30" ht="12.75" customHeight="1" x14ac:dyDescent="0.2">
      <c r="A53" s="34" t="s">
        <v>85</v>
      </c>
      <c r="B53" s="21"/>
      <c r="C53" s="22">
        <f t="shared" ref="C53:H53" si="9">SUM(C54:C62)</f>
        <v>0</v>
      </c>
      <c r="D53" s="45">
        <f t="shared" si="9"/>
        <v>0</v>
      </c>
      <c r="E53" s="24">
        <f t="shared" si="9"/>
        <v>0</v>
      </c>
      <c r="F53" s="24">
        <f t="shared" si="9"/>
        <v>0</v>
      </c>
      <c r="G53" s="24">
        <f t="shared" si="9"/>
        <v>0</v>
      </c>
      <c r="H53" s="24">
        <f t="shared" si="9"/>
        <v>0</v>
      </c>
      <c r="I53" s="23">
        <f t="shared" si="1"/>
        <v>0</v>
      </c>
      <c r="J53" s="38" t="str">
        <f t="shared" si="2"/>
        <v/>
      </c>
      <c r="K53" s="26">
        <f>SUM(K54:K62)</f>
        <v>0</v>
      </c>
      <c r="AD53" s="2" t="s">
        <v>7</v>
      </c>
    </row>
    <row r="54" spans="1:30" ht="12.75" customHeight="1" x14ac:dyDescent="0.2">
      <c r="A54" s="40" t="s">
        <v>86</v>
      </c>
      <c r="B54" s="21"/>
      <c r="C54" s="41">
        <v>0</v>
      </c>
      <c r="D54" s="42">
        <v>0</v>
      </c>
      <c r="E54" s="43">
        <v>0</v>
      </c>
      <c r="F54" s="43">
        <v>0</v>
      </c>
      <c r="G54" s="43">
        <v>0</v>
      </c>
      <c r="H54" s="43">
        <v>0</v>
      </c>
      <c r="I54" s="23">
        <f t="shared" si="1"/>
        <v>0</v>
      </c>
      <c r="J54" s="38" t="str">
        <f t="shared" si="2"/>
        <v/>
      </c>
      <c r="K54" s="44">
        <v>0</v>
      </c>
      <c r="AC54" s="2" t="s">
        <v>87</v>
      </c>
      <c r="AD54" s="2" t="s">
        <v>7</v>
      </c>
    </row>
    <row r="55" spans="1:30" ht="12.75" customHeight="1" x14ac:dyDescent="0.2">
      <c r="A55" s="40" t="s">
        <v>88</v>
      </c>
      <c r="B55" s="21"/>
      <c r="C55" s="41">
        <v>0</v>
      </c>
      <c r="D55" s="42">
        <v>0</v>
      </c>
      <c r="E55" s="43">
        <v>0</v>
      </c>
      <c r="F55" s="43">
        <v>0</v>
      </c>
      <c r="G55" s="43">
        <v>0</v>
      </c>
      <c r="H55" s="43">
        <v>0</v>
      </c>
      <c r="I55" s="23">
        <f t="shared" si="1"/>
        <v>0</v>
      </c>
      <c r="J55" s="38" t="str">
        <f t="shared" si="2"/>
        <v/>
      </c>
      <c r="K55" s="44">
        <v>0</v>
      </c>
      <c r="AC55" s="2" t="s">
        <v>89</v>
      </c>
      <c r="AD55" s="2" t="s">
        <v>7</v>
      </c>
    </row>
    <row r="56" spans="1:30" ht="12.75" customHeight="1" x14ac:dyDescent="0.2">
      <c r="A56" s="40" t="s">
        <v>90</v>
      </c>
      <c r="B56" s="21"/>
      <c r="C56" s="41">
        <v>0</v>
      </c>
      <c r="D56" s="42">
        <v>0</v>
      </c>
      <c r="E56" s="43">
        <v>0</v>
      </c>
      <c r="F56" s="43">
        <v>0</v>
      </c>
      <c r="G56" s="43">
        <v>0</v>
      </c>
      <c r="H56" s="43">
        <v>0</v>
      </c>
      <c r="I56" s="23">
        <f t="shared" si="1"/>
        <v>0</v>
      </c>
      <c r="J56" s="38" t="str">
        <f t="shared" si="2"/>
        <v/>
      </c>
      <c r="K56" s="44">
        <v>0</v>
      </c>
      <c r="AC56" s="2" t="s">
        <v>91</v>
      </c>
      <c r="AD56" s="2" t="s">
        <v>7</v>
      </c>
    </row>
    <row r="57" spans="1:30" ht="12.75" customHeight="1" x14ac:dyDescent="0.2">
      <c r="A57" s="40" t="s">
        <v>15</v>
      </c>
      <c r="B57" s="21"/>
      <c r="C57" s="41">
        <v>0</v>
      </c>
      <c r="D57" s="42">
        <v>0</v>
      </c>
      <c r="E57" s="43">
        <v>0</v>
      </c>
      <c r="F57" s="43">
        <v>0</v>
      </c>
      <c r="G57" s="43">
        <v>0</v>
      </c>
      <c r="H57" s="43">
        <v>0</v>
      </c>
      <c r="I57" s="23">
        <f t="shared" si="1"/>
        <v>0</v>
      </c>
      <c r="J57" s="38" t="str">
        <f t="shared" si="2"/>
        <v/>
      </c>
      <c r="K57" s="44">
        <v>0</v>
      </c>
      <c r="AC57" s="2" t="s">
        <v>92</v>
      </c>
      <c r="AD57" s="2" t="s">
        <v>7</v>
      </c>
    </row>
    <row r="58" spans="1:30" ht="12.75" customHeight="1" x14ac:dyDescent="0.2">
      <c r="A58" s="40" t="s">
        <v>17</v>
      </c>
      <c r="B58" s="21"/>
      <c r="C58" s="41">
        <v>0</v>
      </c>
      <c r="D58" s="42">
        <v>0</v>
      </c>
      <c r="E58" s="43">
        <v>0</v>
      </c>
      <c r="F58" s="43">
        <v>0</v>
      </c>
      <c r="G58" s="43">
        <v>0</v>
      </c>
      <c r="H58" s="43">
        <v>0</v>
      </c>
      <c r="I58" s="23">
        <f t="shared" si="1"/>
        <v>0</v>
      </c>
      <c r="J58" s="38" t="str">
        <f t="shared" si="2"/>
        <v/>
      </c>
      <c r="K58" s="44">
        <v>0</v>
      </c>
      <c r="AC58" s="2" t="s">
        <v>93</v>
      </c>
      <c r="AD58" s="2" t="s">
        <v>7</v>
      </c>
    </row>
    <row r="59" spans="1:30" ht="12.75" customHeight="1" x14ac:dyDescent="0.2">
      <c r="A59" s="40" t="s">
        <v>19</v>
      </c>
      <c r="B59" s="21"/>
      <c r="C59" s="41">
        <v>0</v>
      </c>
      <c r="D59" s="42">
        <v>0</v>
      </c>
      <c r="E59" s="43">
        <v>0</v>
      </c>
      <c r="F59" s="43">
        <v>0</v>
      </c>
      <c r="G59" s="43">
        <v>0</v>
      </c>
      <c r="H59" s="43">
        <v>0</v>
      </c>
      <c r="I59" s="23">
        <f t="shared" si="1"/>
        <v>0</v>
      </c>
      <c r="J59" s="38" t="str">
        <f t="shared" si="2"/>
        <v/>
      </c>
      <c r="K59" s="44">
        <v>0</v>
      </c>
      <c r="AC59" s="2" t="s">
        <v>94</v>
      </c>
      <c r="AD59" s="2" t="s">
        <v>7</v>
      </c>
    </row>
    <row r="60" spans="1:30" ht="12.75" customHeight="1" x14ac:dyDescent="0.2">
      <c r="A60" s="40" t="s">
        <v>30</v>
      </c>
      <c r="B60" s="21"/>
      <c r="C60" s="41">
        <v>0</v>
      </c>
      <c r="D60" s="42">
        <v>0</v>
      </c>
      <c r="E60" s="43">
        <v>0</v>
      </c>
      <c r="F60" s="43">
        <v>0</v>
      </c>
      <c r="G60" s="43">
        <v>0</v>
      </c>
      <c r="H60" s="43">
        <v>0</v>
      </c>
      <c r="I60" s="23">
        <f t="shared" si="1"/>
        <v>0</v>
      </c>
      <c r="J60" s="38" t="str">
        <f t="shared" si="2"/>
        <v/>
      </c>
      <c r="K60" s="44">
        <v>0</v>
      </c>
      <c r="AC60" s="2" t="s">
        <v>95</v>
      </c>
      <c r="AD60" s="2" t="s">
        <v>7</v>
      </c>
    </row>
    <row r="61" spans="1:30" ht="12.75" customHeight="1" x14ac:dyDescent="0.2">
      <c r="A61" s="40" t="s">
        <v>36</v>
      </c>
      <c r="B61" s="21"/>
      <c r="C61" s="41">
        <v>0</v>
      </c>
      <c r="D61" s="42">
        <v>0</v>
      </c>
      <c r="E61" s="43">
        <v>0</v>
      </c>
      <c r="F61" s="43">
        <v>0</v>
      </c>
      <c r="G61" s="43">
        <v>0</v>
      </c>
      <c r="H61" s="43">
        <v>0</v>
      </c>
      <c r="I61" s="23">
        <f t="shared" si="1"/>
        <v>0</v>
      </c>
      <c r="J61" s="38" t="str">
        <f t="shared" si="2"/>
        <v/>
      </c>
      <c r="K61" s="44">
        <v>0</v>
      </c>
      <c r="AC61" s="2" t="s">
        <v>96</v>
      </c>
      <c r="AD61" s="2" t="s">
        <v>7</v>
      </c>
    </row>
    <row r="62" spans="1:30" ht="12.75" customHeight="1" x14ac:dyDescent="0.2">
      <c r="A62" s="40" t="s">
        <v>12</v>
      </c>
      <c r="B62" s="21"/>
      <c r="C62" s="41">
        <v>0</v>
      </c>
      <c r="D62" s="42">
        <v>0</v>
      </c>
      <c r="E62" s="43">
        <v>0</v>
      </c>
      <c r="F62" s="43">
        <v>0</v>
      </c>
      <c r="G62" s="43">
        <v>0</v>
      </c>
      <c r="H62" s="43">
        <v>0</v>
      </c>
      <c r="I62" s="23">
        <f t="shared" si="1"/>
        <v>0</v>
      </c>
      <c r="J62" s="38" t="str">
        <f t="shared" si="2"/>
        <v/>
      </c>
      <c r="K62" s="44">
        <v>0</v>
      </c>
      <c r="AC62" s="2" t="s">
        <v>97</v>
      </c>
      <c r="AD62" s="2" t="s">
        <v>7</v>
      </c>
    </row>
    <row r="63" spans="1:30" ht="12.75" customHeight="1" x14ac:dyDescent="0.2">
      <c r="A63" s="34" t="s">
        <v>98</v>
      </c>
      <c r="B63" s="21"/>
      <c r="C63" s="22">
        <f t="shared" ref="C63:H63" si="10">SUM(C64:C68)</f>
        <v>0</v>
      </c>
      <c r="D63" s="45">
        <f t="shared" si="10"/>
        <v>0</v>
      </c>
      <c r="E63" s="24">
        <f t="shared" si="10"/>
        <v>0</v>
      </c>
      <c r="F63" s="24">
        <f t="shared" si="10"/>
        <v>0</v>
      </c>
      <c r="G63" s="24">
        <f t="shared" si="10"/>
        <v>0</v>
      </c>
      <c r="H63" s="24">
        <f t="shared" si="10"/>
        <v>0</v>
      </c>
      <c r="I63" s="23">
        <f t="shared" si="1"/>
        <v>0</v>
      </c>
      <c r="J63" s="38" t="str">
        <f t="shared" si="2"/>
        <v/>
      </c>
      <c r="K63" s="26">
        <f>SUM(K64:K68)</f>
        <v>0</v>
      </c>
      <c r="AD63" s="2" t="s">
        <v>7</v>
      </c>
    </row>
    <row r="64" spans="1:30" ht="12.75" customHeight="1" x14ac:dyDescent="0.2">
      <c r="A64" s="40" t="s">
        <v>99</v>
      </c>
      <c r="B64" s="21"/>
      <c r="C64" s="41">
        <v>0</v>
      </c>
      <c r="D64" s="42">
        <v>0</v>
      </c>
      <c r="E64" s="43">
        <v>0</v>
      </c>
      <c r="F64" s="43">
        <v>0</v>
      </c>
      <c r="G64" s="43">
        <v>0</v>
      </c>
      <c r="H64" s="43">
        <v>0</v>
      </c>
      <c r="I64" s="23">
        <f t="shared" si="1"/>
        <v>0</v>
      </c>
      <c r="J64" s="38" t="str">
        <f t="shared" si="2"/>
        <v/>
      </c>
      <c r="K64" s="44">
        <v>0</v>
      </c>
      <c r="AC64" s="2" t="s">
        <v>100</v>
      </c>
      <c r="AD64" s="2" t="s">
        <v>7</v>
      </c>
    </row>
    <row r="65" spans="1:30" ht="12.75" customHeight="1" x14ac:dyDescent="0.2">
      <c r="A65" s="40" t="s">
        <v>101</v>
      </c>
      <c r="B65" s="21"/>
      <c r="C65" s="41">
        <v>0</v>
      </c>
      <c r="D65" s="42">
        <v>0</v>
      </c>
      <c r="E65" s="43">
        <v>0</v>
      </c>
      <c r="F65" s="43">
        <v>0</v>
      </c>
      <c r="G65" s="43">
        <v>0</v>
      </c>
      <c r="H65" s="43">
        <v>0</v>
      </c>
      <c r="I65" s="23">
        <f t="shared" si="1"/>
        <v>0</v>
      </c>
      <c r="J65" s="38" t="str">
        <f t="shared" si="2"/>
        <v/>
      </c>
      <c r="K65" s="44">
        <v>0</v>
      </c>
      <c r="AC65" s="2" t="s">
        <v>102</v>
      </c>
      <c r="AD65" s="2" t="s">
        <v>7</v>
      </c>
    </row>
    <row r="66" spans="1:30" ht="12.75" customHeight="1" x14ac:dyDescent="0.2">
      <c r="A66" s="40" t="s">
        <v>103</v>
      </c>
      <c r="B66" s="21"/>
      <c r="C66" s="41">
        <v>0</v>
      </c>
      <c r="D66" s="42">
        <v>0</v>
      </c>
      <c r="E66" s="43">
        <v>0</v>
      </c>
      <c r="F66" s="43">
        <v>0</v>
      </c>
      <c r="G66" s="43">
        <v>0</v>
      </c>
      <c r="H66" s="43">
        <v>0</v>
      </c>
      <c r="I66" s="23">
        <f t="shared" si="1"/>
        <v>0</v>
      </c>
      <c r="J66" s="38" t="str">
        <f t="shared" si="2"/>
        <v/>
      </c>
      <c r="K66" s="44">
        <v>0</v>
      </c>
      <c r="AC66" s="2" t="s">
        <v>104</v>
      </c>
      <c r="AD66" s="2" t="s">
        <v>7</v>
      </c>
    </row>
    <row r="67" spans="1:30" ht="12.75" customHeight="1" x14ac:dyDescent="0.2">
      <c r="A67" s="40" t="s">
        <v>105</v>
      </c>
      <c r="B67" s="21"/>
      <c r="C67" s="41">
        <v>0</v>
      </c>
      <c r="D67" s="42">
        <v>0</v>
      </c>
      <c r="E67" s="43">
        <v>0</v>
      </c>
      <c r="F67" s="43">
        <v>0</v>
      </c>
      <c r="G67" s="43">
        <v>0</v>
      </c>
      <c r="H67" s="43">
        <v>0</v>
      </c>
      <c r="I67" s="23">
        <f t="shared" si="1"/>
        <v>0</v>
      </c>
      <c r="J67" s="38" t="str">
        <f t="shared" si="2"/>
        <v/>
      </c>
      <c r="K67" s="44">
        <v>0</v>
      </c>
      <c r="AC67" s="2" t="s">
        <v>106</v>
      </c>
      <c r="AD67" s="2" t="s">
        <v>7</v>
      </c>
    </row>
    <row r="68" spans="1:30" ht="12.75" customHeight="1" x14ac:dyDescent="0.2">
      <c r="A68" s="40" t="s">
        <v>12</v>
      </c>
      <c r="B68" s="21"/>
      <c r="C68" s="41">
        <v>0</v>
      </c>
      <c r="D68" s="42">
        <v>0</v>
      </c>
      <c r="E68" s="43">
        <v>0</v>
      </c>
      <c r="F68" s="43">
        <v>0</v>
      </c>
      <c r="G68" s="43">
        <v>0</v>
      </c>
      <c r="H68" s="43">
        <v>0</v>
      </c>
      <c r="I68" s="23">
        <f t="shared" si="1"/>
        <v>0</v>
      </c>
      <c r="J68" s="38" t="str">
        <f t="shared" si="2"/>
        <v/>
      </c>
      <c r="K68" s="44">
        <v>0</v>
      </c>
      <c r="AC68" s="2" t="s">
        <v>107</v>
      </c>
      <c r="AD68" s="2" t="s">
        <v>7</v>
      </c>
    </row>
    <row r="69" spans="1:30" ht="12.75" customHeight="1" x14ac:dyDescent="0.2">
      <c r="A69" s="34" t="s">
        <v>108</v>
      </c>
      <c r="B69" s="21"/>
      <c r="C69" s="22">
        <f t="shared" ref="C69:H69" si="11">SUM(C70:C73)</f>
        <v>0</v>
      </c>
      <c r="D69" s="45">
        <f t="shared" si="11"/>
        <v>0</v>
      </c>
      <c r="E69" s="24">
        <f t="shared" si="11"/>
        <v>0</v>
      </c>
      <c r="F69" s="24">
        <f t="shared" si="11"/>
        <v>0</v>
      </c>
      <c r="G69" s="24">
        <f t="shared" si="11"/>
        <v>0</v>
      </c>
      <c r="H69" s="24">
        <f t="shared" si="11"/>
        <v>0</v>
      </c>
      <c r="I69" s="23">
        <f>H69-G69</f>
        <v>0</v>
      </c>
      <c r="J69" s="38" t="str">
        <f t="shared" si="2"/>
        <v/>
      </c>
      <c r="K69" s="26">
        <f>SUM(K70:K73)</f>
        <v>0</v>
      </c>
      <c r="AD69" s="2" t="s">
        <v>7</v>
      </c>
    </row>
    <row r="70" spans="1:30" ht="12.75" customHeight="1" x14ac:dyDescent="0.2">
      <c r="A70" s="40" t="s">
        <v>109</v>
      </c>
      <c r="B70" s="21"/>
      <c r="C70" s="41">
        <v>0</v>
      </c>
      <c r="D70" s="42">
        <v>0</v>
      </c>
      <c r="E70" s="43">
        <v>0</v>
      </c>
      <c r="F70" s="43">
        <v>0</v>
      </c>
      <c r="G70" s="43">
        <v>0</v>
      </c>
      <c r="H70" s="43">
        <v>0</v>
      </c>
      <c r="I70" s="23">
        <f>H70-G70</f>
        <v>0</v>
      </c>
      <c r="J70" s="38" t="str">
        <f t="shared" si="2"/>
        <v/>
      </c>
      <c r="K70" s="44">
        <v>0</v>
      </c>
      <c r="AC70" s="2" t="s">
        <v>110</v>
      </c>
      <c r="AD70" s="2" t="s">
        <v>7</v>
      </c>
    </row>
    <row r="71" spans="1:30" ht="12.75" customHeight="1" x14ac:dyDescent="0.2">
      <c r="A71" s="40" t="s">
        <v>111</v>
      </c>
      <c r="B71" s="21"/>
      <c r="C71" s="41">
        <v>0</v>
      </c>
      <c r="D71" s="42">
        <v>0</v>
      </c>
      <c r="E71" s="43">
        <v>0</v>
      </c>
      <c r="F71" s="43">
        <v>0</v>
      </c>
      <c r="G71" s="43">
        <v>0</v>
      </c>
      <c r="H71" s="43">
        <v>0</v>
      </c>
      <c r="I71" s="23">
        <f>H71-G71</f>
        <v>0</v>
      </c>
      <c r="J71" s="38" t="str">
        <f t="shared" ref="J71:J134" si="12">IF(I71=0,"",I71/H71)</f>
        <v/>
      </c>
      <c r="K71" s="44">
        <v>0</v>
      </c>
      <c r="AC71" s="2" t="s">
        <v>112</v>
      </c>
      <c r="AD71" s="2" t="s">
        <v>7</v>
      </c>
    </row>
    <row r="72" spans="1:30" ht="12.75" customHeight="1" x14ac:dyDescent="0.2">
      <c r="A72" s="40" t="s">
        <v>113</v>
      </c>
      <c r="B72" s="21"/>
      <c r="C72" s="41">
        <v>0</v>
      </c>
      <c r="D72" s="42">
        <v>0</v>
      </c>
      <c r="E72" s="43">
        <v>0</v>
      </c>
      <c r="F72" s="43">
        <v>0</v>
      </c>
      <c r="G72" s="43">
        <v>0</v>
      </c>
      <c r="H72" s="43">
        <v>0</v>
      </c>
      <c r="I72" s="23">
        <f>H72-G72</f>
        <v>0</v>
      </c>
      <c r="J72" s="38" t="str">
        <f t="shared" si="12"/>
        <v/>
      </c>
      <c r="K72" s="44">
        <v>0</v>
      </c>
      <c r="AC72" s="2" t="s">
        <v>114</v>
      </c>
      <c r="AD72" s="2" t="s">
        <v>7</v>
      </c>
    </row>
    <row r="73" spans="1:30" ht="12.75" customHeight="1" x14ac:dyDescent="0.2">
      <c r="A73" s="40" t="s">
        <v>12</v>
      </c>
      <c r="B73" s="21"/>
      <c r="C73" s="41">
        <v>0</v>
      </c>
      <c r="D73" s="42">
        <v>0</v>
      </c>
      <c r="E73" s="43">
        <v>0</v>
      </c>
      <c r="F73" s="43">
        <v>0</v>
      </c>
      <c r="G73" s="43">
        <v>0</v>
      </c>
      <c r="H73" s="43">
        <v>0</v>
      </c>
      <c r="I73" s="23">
        <f>H73-G73</f>
        <v>0</v>
      </c>
      <c r="J73" s="38" t="str">
        <f t="shared" si="12"/>
        <v/>
      </c>
      <c r="K73" s="44">
        <v>0</v>
      </c>
      <c r="AC73" s="2" t="s">
        <v>115</v>
      </c>
      <c r="AD73" s="2" t="s">
        <v>7</v>
      </c>
    </row>
    <row r="74" spans="1:30" ht="5.25" customHeight="1" x14ac:dyDescent="0.2">
      <c r="A74" s="40"/>
      <c r="B74" s="21"/>
      <c r="C74" s="22"/>
      <c r="D74" s="45"/>
      <c r="E74" s="24"/>
      <c r="F74" s="24"/>
      <c r="G74" s="24"/>
      <c r="H74" s="24"/>
      <c r="I74" s="23"/>
      <c r="J74" s="38" t="str">
        <f t="shared" si="12"/>
        <v/>
      </c>
      <c r="K74" s="26"/>
      <c r="AD74" s="2" t="s">
        <v>7</v>
      </c>
    </row>
    <row r="75" spans="1:30" ht="12.75" customHeight="1" x14ac:dyDescent="0.2">
      <c r="A75" s="27" t="s">
        <v>116</v>
      </c>
      <c r="B75" s="21"/>
      <c r="C75" s="46">
        <f t="shared" ref="C75:H75" si="13">+C76+C99</f>
        <v>31600435</v>
      </c>
      <c r="D75" s="47">
        <f t="shared" si="13"/>
        <v>27558369</v>
      </c>
      <c r="E75" s="48">
        <f t="shared" si="13"/>
        <v>24230130</v>
      </c>
      <c r="F75" s="48">
        <f t="shared" si="13"/>
        <v>2391092</v>
      </c>
      <c r="G75" s="48">
        <f t="shared" si="13"/>
        <v>22603501</v>
      </c>
      <c r="H75" s="48">
        <f t="shared" si="13"/>
        <v>24230130</v>
      </c>
      <c r="I75" s="48">
        <f>H75-G75</f>
        <v>1626629</v>
      </c>
      <c r="J75" s="32">
        <f t="shared" si="12"/>
        <v>6.7132491653986173E-2</v>
      </c>
      <c r="K75" s="49">
        <f>+K76+K99</f>
        <v>27558369</v>
      </c>
      <c r="AD75" s="2" t="s">
        <v>7</v>
      </c>
    </row>
    <row r="76" spans="1:30" ht="12.75" customHeight="1" x14ac:dyDescent="0.2">
      <c r="A76" s="34" t="s">
        <v>117</v>
      </c>
      <c r="B76" s="21"/>
      <c r="C76" s="22">
        <f t="shared" ref="C76:H76" si="14">SUM(C77:C98)</f>
        <v>26254311</v>
      </c>
      <c r="D76" s="45">
        <f t="shared" si="14"/>
        <v>27558369</v>
      </c>
      <c r="E76" s="24">
        <f t="shared" si="14"/>
        <v>24230130</v>
      </c>
      <c r="F76" s="24">
        <f t="shared" si="14"/>
        <v>2391092</v>
      </c>
      <c r="G76" s="24">
        <f t="shared" si="14"/>
        <v>22603501</v>
      </c>
      <c r="H76" s="24">
        <f t="shared" si="14"/>
        <v>24230130</v>
      </c>
      <c r="I76" s="23">
        <f t="shared" ref="I76:I133" si="15">H76-G76</f>
        <v>1626629</v>
      </c>
      <c r="J76" s="38">
        <f t="shared" si="12"/>
        <v>6.7132491653986173E-2</v>
      </c>
      <c r="K76" s="26">
        <f>SUM(K77:K98)</f>
        <v>27558369</v>
      </c>
      <c r="AD76" s="2" t="s">
        <v>7</v>
      </c>
    </row>
    <row r="77" spans="1:30" ht="12.75" customHeight="1" x14ac:dyDescent="0.2">
      <c r="A77" s="40" t="s">
        <v>118</v>
      </c>
      <c r="B77" s="21"/>
      <c r="C77" s="41">
        <v>7120890</v>
      </c>
      <c r="D77" s="42">
        <v>5427934</v>
      </c>
      <c r="E77" s="43">
        <v>5760211</v>
      </c>
      <c r="F77" s="43">
        <v>151622</v>
      </c>
      <c r="G77" s="43">
        <v>5703723</v>
      </c>
      <c r="H77" s="43">
        <v>5760211</v>
      </c>
      <c r="I77" s="24">
        <f t="shared" si="15"/>
        <v>56488</v>
      </c>
      <c r="J77" s="25">
        <f t="shared" si="12"/>
        <v>9.8065852101598353E-3</v>
      </c>
      <c r="K77" s="44">
        <v>5427934</v>
      </c>
      <c r="AC77" s="2" t="s">
        <v>119</v>
      </c>
      <c r="AD77" s="2" t="s">
        <v>7</v>
      </c>
    </row>
    <row r="78" spans="1:30" ht="12.75" customHeight="1" x14ac:dyDescent="0.2">
      <c r="A78" s="40" t="s">
        <v>120</v>
      </c>
      <c r="B78" s="21"/>
      <c r="C78" s="41">
        <v>12671230</v>
      </c>
      <c r="D78" s="42">
        <v>7347826</v>
      </c>
      <c r="E78" s="43">
        <v>2087310</v>
      </c>
      <c r="F78" s="43">
        <v>620873</v>
      </c>
      <c r="G78" s="43">
        <v>1820184</v>
      </c>
      <c r="H78" s="43">
        <v>2087310</v>
      </c>
      <c r="I78" s="24">
        <f t="shared" si="15"/>
        <v>267126</v>
      </c>
      <c r="J78" s="25">
        <f t="shared" si="12"/>
        <v>0.12797619903128907</v>
      </c>
      <c r="K78" s="44">
        <v>7347826</v>
      </c>
      <c r="AC78" s="2" t="s">
        <v>121</v>
      </c>
      <c r="AD78" s="2" t="s">
        <v>7</v>
      </c>
    </row>
    <row r="79" spans="1:30" ht="12.75" customHeight="1" x14ac:dyDescent="0.2">
      <c r="A79" s="40" t="s">
        <v>122</v>
      </c>
      <c r="B79" s="21"/>
      <c r="C79" s="41">
        <v>0</v>
      </c>
      <c r="D79" s="42">
        <v>0</v>
      </c>
      <c r="E79" s="43">
        <v>0</v>
      </c>
      <c r="F79" s="43">
        <v>0</v>
      </c>
      <c r="G79" s="43">
        <v>0</v>
      </c>
      <c r="H79" s="43">
        <v>0</v>
      </c>
      <c r="I79" s="24">
        <f t="shared" si="15"/>
        <v>0</v>
      </c>
      <c r="J79" s="25" t="str">
        <f t="shared" si="12"/>
        <v/>
      </c>
      <c r="K79" s="44">
        <v>0</v>
      </c>
      <c r="AC79" s="2" t="s">
        <v>123</v>
      </c>
      <c r="AD79" s="2" t="s">
        <v>7</v>
      </c>
    </row>
    <row r="80" spans="1:30" ht="12.75" customHeight="1" x14ac:dyDescent="0.2">
      <c r="A80" s="40" t="s">
        <v>124</v>
      </c>
      <c r="B80" s="21"/>
      <c r="C80" s="41">
        <v>0</v>
      </c>
      <c r="D80" s="42">
        <v>0</v>
      </c>
      <c r="E80" s="43">
        <v>0</v>
      </c>
      <c r="F80" s="43">
        <v>0</v>
      </c>
      <c r="G80" s="43">
        <v>0</v>
      </c>
      <c r="H80" s="43">
        <v>0</v>
      </c>
      <c r="I80" s="24">
        <f t="shared" si="15"/>
        <v>0</v>
      </c>
      <c r="J80" s="25" t="str">
        <f t="shared" si="12"/>
        <v/>
      </c>
      <c r="K80" s="44">
        <v>0</v>
      </c>
      <c r="AC80" s="2" t="s">
        <v>125</v>
      </c>
      <c r="AD80" s="2" t="s">
        <v>7</v>
      </c>
    </row>
    <row r="81" spans="1:30" ht="12.75" customHeight="1" x14ac:dyDescent="0.2">
      <c r="A81" s="40" t="s">
        <v>126</v>
      </c>
      <c r="B81" s="21"/>
      <c r="C81" s="41">
        <v>0</v>
      </c>
      <c r="D81" s="42">
        <v>0</v>
      </c>
      <c r="E81" s="43">
        <v>0</v>
      </c>
      <c r="F81" s="43">
        <v>0</v>
      </c>
      <c r="G81" s="43">
        <v>0</v>
      </c>
      <c r="H81" s="43">
        <v>0</v>
      </c>
      <c r="I81" s="24">
        <f t="shared" si="15"/>
        <v>0</v>
      </c>
      <c r="J81" s="25" t="str">
        <f t="shared" si="12"/>
        <v/>
      </c>
      <c r="K81" s="44">
        <v>0</v>
      </c>
      <c r="AC81" s="2" t="s">
        <v>127</v>
      </c>
      <c r="AD81" s="2" t="s">
        <v>7</v>
      </c>
    </row>
    <row r="82" spans="1:30" ht="12.75" customHeight="1" x14ac:dyDescent="0.2">
      <c r="A82" s="40" t="s">
        <v>128</v>
      </c>
      <c r="B82" s="21"/>
      <c r="C82" s="41">
        <v>6462191</v>
      </c>
      <c r="D82" s="42">
        <v>14782609</v>
      </c>
      <c r="E82" s="43">
        <v>16382609</v>
      </c>
      <c r="F82" s="43">
        <v>1618597</v>
      </c>
      <c r="G82" s="43">
        <v>15079594</v>
      </c>
      <c r="H82" s="43">
        <v>16382609</v>
      </c>
      <c r="I82" s="24">
        <f t="shared" si="15"/>
        <v>1303015</v>
      </c>
      <c r="J82" s="25">
        <f t="shared" si="12"/>
        <v>7.9536476760203451E-2</v>
      </c>
      <c r="K82" s="44">
        <v>14782609</v>
      </c>
      <c r="AC82" s="2" t="s">
        <v>129</v>
      </c>
      <c r="AD82" s="2" t="s">
        <v>7</v>
      </c>
    </row>
    <row r="83" spans="1:30" ht="12.75" customHeight="1" x14ac:dyDescent="0.2">
      <c r="A83" s="40" t="s">
        <v>130</v>
      </c>
      <c r="B83" s="21"/>
      <c r="C83" s="41">
        <v>0</v>
      </c>
      <c r="D83" s="42">
        <v>0</v>
      </c>
      <c r="E83" s="43">
        <v>0</v>
      </c>
      <c r="F83" s="43">
        <v>0</v>
      </c>
      <c r="G83" s="43">
        <v>0</v>
      </c>
      <c r="H83" s="43">
        <v>0</v>
      </c>
      <c r="I83" s="24">
        <f t="shared" si="15"/>
        <v>0</v>
      </c>
      <c r="J83" s="25" t="str">
        <f t="shared" si="12"/>
        <v/>
      </c>
      <c r="K83" s="44">
        <v>0</v>
      </c>
      <c r="AC83" s="2" t="s">
        <v>131</v>
      </c>
      <c r="AD83" s="2" t="s">
        <v>7</v>
      </c>
    </row>
    <row r="84" spans="1:30" ht="12.75" customHeight="1" x14ac:dyDescent="0.2">
      <c r="A84" s="40" t="s">
        <v>132</v>
      </c>
      <c r="B84" s="21"/>
      <c r="C84" s="41">
        <v>0</v>
      </c>
      <c r="D84" s="42">
        <v>0</v>
      </c>
      <c r="E84" s="43">
        <v>0</v>
      </c>
      <c r="F84" s="43">
        <v>0</v>
      </c>
      <c r="G84" s="43">
        <v>0</v>
      </c>
      <c r="H84" s="43">
        <v>0</v>
      </c>
      <c r="I84" s="24">
        <f t="shared" si="15"/>
        <v>0</v>
      </c>
      <c r="J84" s="25" t="str">
        <f t="shared" si="12"/>
        <v/>
      </c>
      <c r="K84" s="44">
        <v>0</v>
      </c>
      <c r="AC84" s="2" t="s">
        <v>133</v>
      </c>
      <c r="AD84" s="2" t="s">
        <v>7</v>
      </c>
    </row>
    <row r="85" spans="1:30" ht="12.75" customHeight="1" x14ac:dyDescent="0.2">
      <c r="A85" s="40" t="s">
        <v>134</v>
      </c>
      <c r="B85" s="21"/>
      <c r="C85" s="41">
        <v>0</v>
      </c>
      <c r="D85" s="42">
        <v>0</v>
      </c>
      <c r="E85" s="43">
        <v>0</v>
      </c>
      <c r="F85" s="43">
        <v>0</v>
      </c>
      <c r="G85" s="43">
        <v>0</v>
      </c>
      <c r="H85" s="43">
        <v>0</v>
      </c>
      <c r="I85" s="24">
        <f t="shared" si="15"/>
        <v>0</v>
      </c>
      <c r="J85" s="25" t="str">
        <f t="shared" si="12"/>
        <v/>
      </c>
      <c r="K85" s="44">
        <v>0</v>
      </c>
      <c r="AC85" s="2" t="s">
        <v>135</v>
      </c>
      <c r="AD85" s="2" t="s">
        <v>7</v>
      </c>
    </row>
    <row r="86" spans="1:30" ht="12.75" customHeight="1" x14ac:dyDescent="0.2">
      <c r="A86" s="40" t="s">
        <v>136</v>
      </c>
      <c r="B86" s="21"/>
      <c r="C86" s="41">
        <v>0</v>
      </c>
      <c r="D86" s="42">
        <v>0</v>
      </c>
      <c r="E86" s="43">
        <v>0</v>
      </c>
      <c r="F86" s="43">
        <v>0</v>
      </c>
      <c r="G86" s="43">
        <v>0</v>
      </c>
      <c r="H86" s="43">
        <v>0</v>
      </c>
      <c r="I86" s="24">
        <f t="shared" si="15"/>
        <v>0</v>
      </c>
      <c r="J86" s="25" t="str">
        <f t="shared" si="12"/>
        <v/>
      </c>
      <c r="K86" s="44">
        <v>0</v>
      </c>
      <c r="AC86" s="2" t="s">
        <v>137</v>
      </c>
      <c r="AD86" s="2" t="s">
        <v>7</v>
      </c>
    </row>
    <row r="87" spans="1:30" ht="12.75" customHeight="1" x14ac:dyDescent="0.2">
      <c r="A87" s="40" t="s">
        <v>138</v>
      </c>
      <c r="B87" s="21"/>
      <c r="C87" s="41">
        <v>0</v>
      </c>
      <c r="D87" s="42">
        <v>0</v>
      </c>
      <c r="E87" s="43">
        <v>0</v>
      </c>
      <c r="F87" s="43">
        <v>0</v>
      </c>
      <c r="G87" s="43">
        <v>0</v>
      </c>
      <c r="H87" s="43">
        <v>0</v>
      </c>
      <c r="I87" s="24">
        <f t="shared" si="15"/>
        <v>0</v>
      </c>
      <c r="J87" s="25" t="str">
        <f t="shared" si="12"/>
        <v/>
      </c>
      <c r="K87" s="44">
        <v>0</v>
      </c>
      <c r="AC87" s="2" t="s">
        <v>139</v>
      </c>
      <c r="AD87" s="2" t="s">
        <v>7</v>
      </c>
    </row>
    <row r="88" spans="1:30" ht="12.75" customHeight="1" x14ac:dyDescent="0.2">
      <c r="A88" s="40" t="s">
        <v>140</v>
      </c>
      <c r="B88" s="21"/>
      <c r="C88" s="41">
        <v>0</v>
      </c>
      <c r="D88" s="42">
        <v>0</v>
      </c>
      <c r="E88" s="43">
        <v>0</v>
      </c>
      <c r="F88" s="43">
        <v>0</v>
      </c>
      <c r="G88" s="43">
        <v>0</v>
      </c>
      <c r="H88" s="43">
        <v>0</v>
      </c>
      <c r="I88" s="24">
        <f t="shared" si="15"/>
        <v>0</v>
      </c>
      <c r="J88" s="25" t="str">
        <f t="shared" si="12"/>
        <v/>
      </c>
      <c r="K88" s="44">
        <v>0</v>
      </c>
      <c r="AC88" s="2" t="s">
        <v>141</v>
      </c>
      <c r="AD88" s="2" t="s">
        <v>7</v>
      </c>
    </row>
    <row r="89" spans="1:30" ht="12.75" customHeight="1" x14ac:dyDescent="0.2">
      <c r="A89" s="40" t="s">
        <v>142</v>
      </c>
      <c r="B89" s="21"/>
      <c r="C89" s="41">
        <v>0</v>
      </c>
      <c r="D89" s="42">
        <v>0</v>
      </c>
      <c r="E89" s="43">
        <v>0</v>
      </c>
      <c r="F89" s="43">
        <v>0</v>
      </c>
      <c r="G89" s="43">
        <v>0</v>
      </c>
      <c r="H89" s="43">
        <v>0</v>
      </c>
      <c r="I89" s="24">
        <f t="shared" si="15"/>
        <v>0</v>
      </c>
      <c r="J89" s="25" t="str">
        <f t="shared" si="12"/>
        <v/>
      </c>
      <c r="K89" s="44">
        <v>0</v>
      </c>
      <c r="AC89" s="2" t="s">
        <v>143</v>
      </c>
      <c r="AD89" s="2" t="s">
        <v>7</v>
      </c>
    </row>
    <row r="90" spans="1:30" ht="12.75" customHeight="1" x14ac:dyDescent="0.2">
      <c r="A90" s="40" t="s">
        <v>144</v>
      </c>
      <c r="B90" s="21"/>
      <c r="C90" s="41">
        <v>0</v>
      </c>
      <c r="D90" s="42">
        <v>0</v>
      </c>
      <c r="E90" s="43">
        <v>0</v>
      </c>
      <c r="F90" s="43">
        <v>0</v>
      </c>
      <c r="G90" s="43">
        <v>0</v>
      </c>
      <c r="H90" s="43">
        <v>0</v>
      </c>
      <c r="I90" s="24">
        <f t="shared" si="15"/>
        <v>0</v>
      </c>
      <c r="J90" s="25" t="str">
        <f t="shared" si="12"/>
        <v/>
      </c>
      <c r="K90" s="44">
        <v>0</v>
      </c>
      <c r="AC90" s="2" t="s">
        <v>145</v>
      </c>
      <c r="AD90" s="2" t="s">
        <v>7</v>
      </c>
    </row>
    <row r="91" spans="1:30" ht="12.75" customHeight="1" x14ac:dyDescent="0.2">
      <c r="A91" s="40" t="s">
        <v>146</v>
      </c>
      <c r="B91" s="21"/>
      <c r="C91" s="41">
        <v>0</v>
      </c>
      <c r="D91" s="42">
        <v>0</v>
      </c>
      <c r="E91" s="43">
        <v>0</v>
      </c>
      <c r="F91" s="43">
        <v>0</v>
      </c>
      <c r="G91" s="43">
        <v>0</v>
      </c>
      <c r="H91" s="43">
        <v>0</v>
      </c>
      <c r="I91" s="24">
        <f t="shared" si="15"/>
        <v>0</v>
      </c>
      <c r="J91" s="25" t="str">
        <f t="shared" si="12"/>
        <v/>
      </c>
      <c r="K91" s="44">
        <v>0</v>
      </c>
      <c r="AC91" s="2" t="s">
        <v>147</v>
      </c>
      <c r="AD91" s="2" t="s">
        <v>7</v>
      </c>
    </row>
    <row r="92" spans="1:30" ht="12.75" customHeight="1" x14ac:dyDescent="0.2">
      <c r="A92" s="40" t="s">
        <v>148</v>
      </c>
      <c r="B92" s="21"/>
      <c r="C92" s="41">
        <v>0</v>
      </c>
      <c r="D92" s="42">
        <v>0</v>
      </c>
      <c r="E92" s="43">
        <v>0</v>
      </c>
      <c r="F92" s="43">
        <v>0</v>
      </c>
      <c r="G92" s="43">
        <v>0</v>
      </c>
      <c r="H92" s="43">
        <v>0</v>
      </c>
      <c r="I92" s="24">
        <f t="shared" si="15"/>
        <v>0</v>
      </c>
      <c r="J92" s="25" t="str">
        <f t="shared" si="12"/>
        <v/>
      </c>
      <c r="K92" s="44">
        <v>0</v>
      </c>
      <c r="AC92" s="2" t="s">
        <v>149</v>
      </c>
      <c r="AD92" s="2" t="s">
        <v>7</v>
      </c>
    </row>
    <row r="93" spans="1:30" ht="12.75" customHeight="1" x14ac:dyDescent="0.2">
      <c r="A93" s="40" t="s">
        <v>150</v>
      </c>
      <c r="B93" s="21"/>
      <c r="C93" s="41">
        <v>0</v>
      </c>
      <c r="D93" s="42">
        <v>0</v>
      </c>
      <c r="E93" s="43">
        <v>0</v>
      </c>
      <c r="F93" s="43">
        <v>0</v>
      </c>
      <c r="G93" s="43">
        <v>0</v>
      </c>
      <c r="H93" s="43">
        <v>0</v>
      </c>
      <c r="I93" s="24">
        <f t="shared" si="15"/>
        <v>0</v>
      </c>
      <c r="J93" s="25" t="str">
        <f t="shared" si="12"/>
        <v/>
      </c>
      <c r="K93" s="44">
        <v>0</v>
      </c>
      <c r="AC93" s="2" t="s">
        <v>151</v>
      </c>
      <c r="AD93" s="2" t="s">
        <v>7</v>
      </c>
    </row>
    <row r="94" spans="1:30" ht="12.75" customHeight="1" x14ac:dyDescent="0.2">
      <c r="A94" s="40" t="s">
        <v>152</v>
      </c>
      <c r="B94" s="21"/>
      <c r="C94" s="41">
        <v>0</v>
      </c>
      <c r="D94" s="42">
        <v>0</v>
      </c>
      <c r="E94" s="43">
        <v>0</v>
      </c>
      <c r="F94" s="43">
        <v>0</v>
      </c>
      <c r="G94" s="43">
        <v>0</v>
      </c>
      <c r="H94" s="43">
        <v>0</v>
      </c>
      <c r="I94" s="24">
        <f t="shared" si="15"/>
        <v>0</v>
      </c>
      <c r="J94" s="25" t="str">
        <f t="shared" si="12"/>
        <v/>
      </c>
      <c r="K94" s="44">
        <v>0</v>
      </c>
      <c r="AC94" s="2" t="s">
        <v>153</v>
      </c>
      <c r="AD94" s="2" t="s">
        <v>7</v>
      </c>
    </row>
    <row r="95" spans="1:30" ht="12.75" customHeight="1" x14ac:dyDescent="0.2">
      <c r="A95" s="40" t="s">
        <v>154</v>
      </c>
      <c r="B95" s="21"/>
      <c r="C95" s="41">
        <v>0</v>
      </c>
      <c r="D95" s="42">
        <v>0</v>
      </c>
      <c r="E95" s="43">
        <v>0</v>
      </c>
      <c r="F95" s="43">
        <v>0</v>
      </c>
      <c r="G95" s="43">
        <v>0</v>
      </c>
      <c r="H95" s="43">
        <v>0</v>
      </c>
      <c r="I95" s="24">
        <f t="shared" si="15"/>
        <v>0</v>
      </c>
      <c r="J95" s="25" t="str">
        <f t="shared" si="12"/>
        <v/>
      </c>
      <c r="K95" s="44">
        <v>0</v>
      </c>
      <c r="AC95" s="2" t="s">
        <v>155</v>
      </c>
      <c r="AD95" s="2" t="s">
        <v>7</v>
      </c>
    </row>
    <row r="96" spans="1:30" ht="12.75" customHeight="1" x14ac:dyDescent="0.2">
      <c r="A96" s="40" t="s">
        <v>156</v>
      </c>
      <c r="B96" s="21"/>
      <c r="C96" s="41">
        <v>0</v>
      </c>
      <c r="D96" s="42">
        <v>0</v>
      </c>
      <c r="E96" s="43">
        <v>0</v>
      </c>
      <c r="F96" s="43">
        <v>0</v>
      </c>
      <c r="G96" s="43">
        <v>0</v>
      </c>
      <c r="H96" s="43">
        <v>0</v>
      </c>
      <c r="I96" s="24">
        <f t="shared" si="15"/>
        <v>0</v>
      </c>
      <c r="J96" s="25" t="str">
        <f t="shared" si="12"/>
        <v/>
      </c>
      <c r="K96" s="44">
        <v>0</v>
      </c>
      <c r="AC96" s="2" t="s">
        <v>157</v>
      </c>
      <c r="AD96" s="2" t="s">
        <v>7</v>
      </c>
    </row>
    <row r="97" spans="1:30" ht="12.75" customHeight="1" x14ac:dyDescent="0.2">
      <c r="A97" s="40" t="s">
        <v>158</v>
      </c>
      <c r="B97" s="21"/>
      <c r="C97" s="41">
        <v>0</v>
      </c>
      <c r="D97" s="42">
        <v>0</v>
      </c>
      <c r="E97" s="43">
        <v>0</v>
      </c>
      <c r="F97" s="43">
        <v>0</v>
      </c>
      <c r="G97" s="43">
        <v>0</v>
      </c>
      <c r="H97" s="43">
        <v>0</v>
      </c>
      <c r="I97" s="24">
        <f t="shared" si="15"/>
        <v>0</v>
      </c>
      <c r="J97" s="25" t="str">
        <f t="shared" si="12"/>
        <v/>
      </c>
      <c r="K97" s="44">
        <v>0</v>
      </c>
      <c r="AC97" s="2" t="s">
        <v>159</v>
      </c>
      <c r="AD97" s="2" t="s">
        <v>7</v>
      </c>
    </row>
    <row r="98" spans="1:30" ht="12.75" customHeight="1" x14ac:dyDescent="0.2">
      <c r="A98" s="40" t="s">
        <v>12</v>
      </c>
      <c r="B98" s="21"/>
      <c r="C98" s="41">
        <v>0</v>
      </c>
      <c r="D98" s="42">
        <v>0</v>
      </c>
      <c r="E98" s="43">
        <v>0</v>
      </c>
      <c r="F98" s="43">
        <v>0</v>
      </c>
      <c r="G98" s="43">
        <v>0</v>
      </c>
      <c r="H98" s="43">
        <v>0</v>
      </c>
      <c r="I98" s="24">
        <f t="shared" si="15"/>
        <v>0</v>
      </c>
      <c r="J98" s="25" t="str">
        <f t="shared" si="12"/>
        <v/>
      </c>
      <c r="K98" s="44">
        <v>0</v>
      </c>
      <c r="AC98" s="2" t="s">
        <v>160</v>
      </c>
      <c r="AD98" s="2" t="s">
        <v>7</v>
      </c>
    </row>
    <row r="99" spans="1:30" ht="12.75" customHeight="1" x14ac:dyDescent="0.2">
      <c r="A99" s="34" t="s">
        <v>161</v>
      </c>
      <c r="B99" s="21"/>
      <c r="C99" s="22">
        <f t="shared" ref="C99:H99" si="16">SUM(C100:C102)</f>
        <v>5346124</v>
      </c>
      <c r="D99" s="45">
        <f t="shared" si="16"/>
        <v>0</v>
      </c>
      <c r="E99" s="24">
        <f t="shared" si="16"/>
        <v>0</v>
      </c>
      <c r="F99" s="24">
        <f t="shared" si="16"/>
        <v>0</v>
      </c>
      <c r="G99" s="24">
        <f t="shared" si="16"/>
        <v>0</v>
      </c>
      <c r="H99" s="24">
        <f t="shared" si="16"/>
        <v>0</v>
      </c>
      <c r="I99" s="23">
        <f t="shared" si="15"/>
        <v>0</v>
      </c>
      <c r="J99" s="38" t="str">
        <f t="shared" si="12"/>
        <v/>
      </c>
      <c r="K99" s="26">
        <f>SUM(K100:K102)</f>
        <v>0</v>
      </c>
      <c r="AD99" s="2" t="s">
        <v>7</v>
      </c>
    </row>
    <row r="100" spans="1:30" ht="12.75" customHeight="1" x14ac:dyDescent="0.2">
      <c r="A100" s="40" t="s">
        <v>162</v>
      </c>
      <c r="B100" s="21"/>
      <c r="C100" s="41">
        <v>0</v>
      </c>
      <c r="D100" s="42">
        <v>0</v>
      </c>
      <c r="E100" s="43">
        <v>0</v>
      </c>
      <c r="F100" s="43">
        <v>0</v>
      </c>
      <c r="G100" s="43">
        <v>0</v>
      </c>
      <c r="H100" s="43">
        <v>0</v>
      </c>
      <c r="I100" s="24">
        <f t="shared" si="15"/>
        <v>0</v>
      </c>
      <c r="J100" s="25" t="str">
        <f t="shared" si="12"/>
        <v/>
      </c>
      <c r="K100" s="44">
        <v>0</v>
      </c>
      <c r="AC100" s="2" t="s">
        <v>163</v>
      </c>
      <c r="AD100" s="2" t="s">
        <v>7</v>
      </c>
    </row>
    <row r="101" spans="1:30" ht="12.75" customHeight="1" x14ac:dyDescent="0.2">
      <c r="A101" s="40" t="s">
        <v>164</v>
      </c>
      <c r="B101" s="21"/>
      <c r="C101" s="41">
        <v>5346124</v>
      </c>
      <c r="D101" s="42">
        <v>0</v>
      </c>
      <c r="E101" s="43">
        <v>0</v>
      </c>
      <c r="F101" s="43">
        <v>0</v>
      </c>
      <c r="G101" s="43">
        <v>0</v>
      </c>
      <c r="H101" s="43">
        <v>0</v>
      </c>
      <c r="I101" s="24">
        <f t="shared" si="15"/>
        <v>0</v>
      </c>
      <c r="J101" s="25" t="str">
        <f t="shared" si="12"/>
        <v/>
      </c>
      <c r="K101" s="44">
        <v>0</v>
      </c>
      <c r="AC101" s="2" t="s">
        <v>165</v>
      </c>
      <c r="AD101" s="2" t="s">
        <v>7</v>
      </c>
    </row>
    <row r="102" spans="1:30" ht="12.75" customHeight="1" x14ac:dyDescent="0.2">
      <c r="A102" s="40" t="s">
        <v>12</v>
      </c>
      <c r="B102" s="21"/>
      <c r="C102" s="41">
        <v>0</v>
      </c>
      <c r="D102" s="42">
        <v>0</v>
      </c>
      <c r="E102" s="43">
        <v>0</v>
      </c>
      <c r="F102" s="43">
        <v>0</v>
      </c>
      <c r="G102" s="43">
        <v>0</v>
      </c>
      <c r="H102" s="43">
        <v>0</v>
      </c>
      <c r="I102" s="24">
        <f t="shared" si="15"/>
        <v>0</v>
      </c>
      <c r="J102" s="25" t="str">
        <f t="shared" si="12"/>
        <v/>
      </c>
      <c r="K102" s="44">
        <v>0</v>
      </c>
      <c r="AC102" s="2" t="s">
        <v>166</v>
      </c>
      <c r="AD102" s="2" t="s">
        <v>7</v>
      </c>
    </row>
    <row r="103" spans="1:30" ht="12.75" customHeight="1" x14ac:dyDescent="0.2">
      <c r="A103" s="27" t="s">
        <v>167</v>
      </c>
      <c r="B103" s="21"/>
      <c r="C103" s="50">
        <f t="shared" ref="C103:H103" si="17">SUM(C104:C108)</f>
        <v>0</v>
      </c>
      <c r="D103" s="51">
        <f t="shared" si="17"/>
        <v>0</v>
      </c>
      <c r="E103" s="31">
        <f t="shared" si="17"/>
        <v>0</v>
      </c>
      <c r="F103" s="31">
        <f t="shared" si="17"/>
        <v>0</v>
      </c>
      <c r="G103" s="31">
        <f t="shared" si="17"/>
        <v>0</v>
      </c>
      <c r="H103" s="31">
        <f t="shared" si="17"/>
        <v>0</v>
      </c>
      <c r="I103" s="31">
        <f t="shared" si="15"/>
        <v>0</v>
      </c>
      <c r="J103" s="52" t="str">
        <f t="shared" si="12"/>
        <v/>
      </c>
      <c r="K103" s="53">
        <f>SUM(K104:K108)</f>
        <v>0</v>
      </c>
      <c r="AD103" s="2" t="s">
        <v>7</v>
      </c>
    </row>
    <row r="104" spans="1:30" ht="12.75" customHeight="1" x14ac:dyDescent="0.2">
      <c r="A104" s="34" t="s">
        <v>168</v>
      </c>
      <c r="B104" s="21"/>
      <c r="C104" s="41">
        <v>0</v>
      </c>
      <c r="D104" s="42">
        <v>0</v>
      </c>
      <c r="E104" s="43">
        <v>0</v>
      </c>
      <c r="F104" s="43">
        <v>0</v>
      </c>
      <c r="G104" s="43">
        <v>0</v>
      </c>
      <c r="H104" s="43">
        <v>0</v>
      </c>
      <c r="I104" s="24">
        <f t="shared" si="15"/>
        <v>0</v>
      </c>
      <c r="J104" s="25" t="str">
        <f t="shared" si="12"/>
        <v/>
      </c>
      <c r="K104" s="44">
        <v>0</v>
      </c>
      <c r="AC104" s="2" t="s">
        <v>169</v>
      </c>
      <c r="AD104" s="2" t="s">
        <v>7</v>
      </c>
    </row>
    <row r="105" spans="1:30" ht="12.75" customHeight="1" x14ac:dyDescent="0.2">
      <c r="A105" s="34" t="s">
        <v>170</v>
      </c>
      <c r="B105" s="21"/>
      <c r="C105" s="41">
        <v>0</v>
      </c>
      <c r="D105" s="42">
        <v>0</v>
      </c>
      <c r="E105" s="43">
        <v>0</v>
      </c>
      <c r="F105" s="43">
        <v>0</v>
      </c>
      <c r="G105" s="43">
        <v>0</v>
      </c>
      <c r="H105" s="43">
        <v>0</v>
      </c>
      <c r="I105" s="24">
        <f t="shared" si="15"/>
        <v>0</v>
      </c>
      <c r="J105" s="25" t="str">
        <f t="shared" si="12"/>
        <v/>
      </c>
      <c r="K105" s="44">
        <v>0</v>
      </c>
      <c r="AC105" s="2" t="s">
        <v>171</v>
      </c>
      <c r="AD105" s="2" t="s">
        <v>7</v>
      </c>
    </row>
    <row r="106" spans="1:30" ht="12.75" customHeight="1" x14ac:dyDescent="0.2">
      <c r="A106" s="34" t="s">
        <v>172</v>
      </c>
      <c r="B106" s="21"/>
      <c r="C106" s="41">
        <v>0</v>
      </c>
      <c r="D106" s="42">
        <v>0</v>
      </c>
      <c r="E106" s="43">
        <v>0</v>
      </c>
      <c r="F106" s="43">
        <v>0</v>
      </c>
      <c r="G106" s="43">
        <v>0</v>
      </c>
      <c r="H106" s="43">
        <v>0</v>
      </c>
      <c r="I106" s="24">
        <f t="shared" si="15"/>
        <v>0</v>
      </c>
      <c r="J106" s="25" t="str">
        <f t="shared" si="12"/>
        <v/>
      </c>
      <c r="K106" s="44">
        <v>0</v>
      </c>
      <c r="AC106" s="2" t="s">
        <v>173</v>
      </c>
      <c r="AD106" s="2" t="s">
        <v>7</v>
      </c>
    </row>
    <row r="107" spans="1:30" ht="12.75" customHeight="1" x14ac:dyDescent="0.2">
      <c r="A107" s="34" t="s">
        <v>174</v>
      </c>
      <c r="B107" s="21"/>
      <c r="C107" s="41">
        <v>0</v>
      </c>
      <c r="D107" s="42">
        <v>0</v>
      </c>
      <c r="E107" s="43">
        <v>0</v>
      </c>
      <c r="F107" s="43">
        <v>0</v>
      </c>
      <c r="G107" s="43">
        <v>0</v>
      </c>
      <c r="H107" s="43">
        <v>0</v>
      </c>
      <c r="I107" s="24">
        <f t="shared" si="15"/>
        <v>0</v>
      </c>
      <c r="J107" s="25" t="str">
        <f t="shared" si="12"/>
        <v/>
      </c>
      <c r="K107" s="44">
        <v>0</v>
      </c>
      <c r="AC107" s="2" t="s">
        <v>175</v>
      </c>
      <c r="AD107" s="2" t="s">
        <v>7</v>
      </c>
    </row>
    <row r="108" spans="1:30" ht="12.75" customHeight="1" x14ac:dyDescent="0.2">
      <c r="A108" s="34" t="s">
        <v>176</v>
      </c>
      <c r="B108" s="21"/>
      <c r="C108" s="41">
        <v>0</v>
      </c>
      <c r="D108" s="42">
        <v>0</v>
      </c>
      <c r="E108" s="43">
        <v>0</v>
      </c>
      <c r="F108" s="43">
        <v>0</v>
      </c>
      <c r="G108" s="43">
        <v>0</v>
      </c>
      <c r="H108" s="43">
        <v>0</v>
      </c>
      <c r="I108" s="24">
        <f t="shared" si="15"/>
        <v>0</v>
      </c>
      <c r="J108" s="25" t="str">
        <f t="shared" si="12"/>
        <v/>
      </c>
      <c r="K108" s="44">
        <v>0</v>
      </c>
      <c r="AC108" s="2" t="s">
        <v>177</v>
      </c>
      <c r="AD108" s="2" t="s">
        <v>7</v>
      </c>
    </row>
    <row r="109" spans="1:30" ht="5.0999999999999996" customHeight="1" x14ac:dyDescent="0.2">
      <c r="A109" s="54"/>
      <c r="B109" s="21"/>
      <c r="C109" s="22"/>
      <c r="D109" s="23"/>
      <c r="E109" s="24"/>
      <c r="F109" s="24"/>
      <c r="G109" s="24"/>
      <c r="H109" s="24"/>
      <c r="I109" s="24">
        <f t="shared" si="15"/>
        <v>0</v>
      </c>
      <c r="J109" s="25" t="str">
        <f t="shared" si="12"/>
        <v/>
      </c>
      <c r="K109" s="26"/>
      <c r="AD109" s="2" t="s">
        <v>7</v>
      </c>
    </row>
    <row r="110" spans="1:30" ht="12.75" customHeight="1" x14ac:dyDescent="0.2">
      <c r="A110" s="27" t="s">
        <v>178</v>
      </c>
      <c r="B110" s="55"/>
      <c r="C110" s="46">
        <f t="shared" ref="C110:H110" si="18">+C111+C114</f>
        <v>0</v>
      </c>
      <c r="D110" s="47">
        <f t="shared" si="18"/>
        <v>0</v>
      </c>
      <c r="E110" s="48">
        <f t="shared" si="18"/>
        <v>0</v>
      </c>
      <c r="F110" s="48">
        <f t="shared" si="18"/>
        <v>0</v>
      </c>
      <c r="G110" s="48">
        <f t="shared" si="18"/>
        <v>0</v>
      </c>
      <c r="H110" s="48">
        <f t="shared" si="18"/>
        <v>0</v>
      </c>
      <c r="I110" s="31">
        <f t="shared" si="15"/>
        <v>0</v>
      </c>
      <c r="J110" s="52" t="str">
        <f t="shared" si="12"/>
        <v/>
      </c>
      <c r="K110" s="49">
        <f>+K111+K114</f>
        <v>0</v>
      </c>
      <c r="AD110" s="2" t="s">
        <v>7</v>
      </c>
    </row>
    <row r="111" spans="1:30" ht="12.75" customHeight="1" x14ac:dyDescent="0.2">
      <c r="A111" s="34" t="s">
        <v>179</v>
      </c>
      <c r="B111" s="21"/>
      <c r="C111" s="22">
        <f t="shared" ref="C111:H111" si="19">SUM(C112:C113)</f>
        <v>0</v>
      </c>
      <c r="D111" s="45">
        <f t="shared" si="19"/>
        <v>0</v>
      </c>
      <c r="E111" s="24">
        <f t="shared" si="19"/>
        <v>0</v>
      </c>
      <c r="F111" s="24">
        <f t="shared" si="19"/>
        <v>0</v>
      </c>
      <c r="G111" s="24">
        <f t="shared" si="19"/>
        <v>0</v>
      </c>
      <c r="H111" s="24">
        <f t="shared" si="19"/>
        <v>0</v>
      </c>
      <c r="I111" s="23">
        <f t="shared" si="15"/>
        <v>0</v>
      </c>
      <c r="J111" s="38" t="str">
        <f t="shared" si="12"/>
        <v/>
      </c>
      <c r="K111" s="26">
        <f>SUM(K112:K113)</f>
        <v>0</v>
      </c>
      <c r="AD111" s="2" t="s">
        <v>7</v>
      </c>
    </row>
    <row r="112" spans="1:30" ht="12.75" customHeight="1" x14ac:dyDescent="0.2">
      <c r="A112" s="40" t="s">
        <v>180</v>
      </c>
      <c r="B112" s="21"/>
      <c r="C112" s="41">
        <v>0</v>
      </c>
      <c r="D112" s="42">
        <v>0</v>
      </c>
      <c r="E112" s="43">
        <v>0</v>
      </c>
      <c r="F112" s="43">
        <v>0</v>
      </c>
      <c r="G112" s="43">
        <v>0</v>
      </c>
      <c r="H112" s="43">
        <v>0</v>
      </c>
      <c r="I112" s="24">
        <f t="shared" si="15"/>
        <v>0</v>
      </c>
      <c r="J112" s="25" t="str">
        <f t="shared" si="12"/>
        <v/>
      </c>
      <c r="K112" s="44">
        <v>0</v>
      </c>
      <c r="AC112" s="2" t="s">
        <v>181</v>
      </c>
      <c r="AD112" s="2" t="s">
        <v>7</v>
      </c>
    </row>
    <row r="113" spans="1:30" ht="12.75" customHeight="1" x14ac:dyDescent="0.2">
      <c r="A113" s="40" t="s">
        <v>182</v>
      </c>
      <c r="B113" s="21"/>
      <c r="C113" s="41">
        <v>0</v>
      </c>
      <c r="D113" s="42">
        <v>0</v>
      </c>
      <c r="E113" s="43">
        <v>0</v>
      </c>
      <c r="F113" s="43">
        <v>0</v>
      </c>
      <c r="G113" s="43">
        <v>0</v>
      </c>
      <c r="H113" s="43">
        <v>0</v>
      </c>
      <c r="I113" s="24">
        <f t="shared" si="15"/>
        <v>0</v>
      </c>
      <c r="J113" s="25" t="str">
        <f t="shared" si="12"/>
        <v/>
      </c>
      <c r="K113" s="44">
        <v>0</v>
      </c>
      <c r="AC113" s="2" t="s">
        <v>183</v>
      </c>
      <c r="AD113" s="2" t="s">
        <v>7</v>
      </c>
    </row>
    <row r="114" spans="1:30" ht="12.75" customHeight="1" x14ac:dyDescent="0.2">
      <c r="A114" s="34" t="s">
        <v>184</v>
      </c>
      <c r="B114" s="21"/>
      <c r="C114" s="22">
        <f t="shared" ref="C114:H114" si="20">SUM(C115:C116)</f>
        <v>0</v>
      </c>
      <c r="D114" s="45">
        <f t="shared" si="20"/>
        <v>0</v>
      </c>
      <c r="E114" s="24">
        <f t="shared" si="20"/>
        <v>0</v>
      </c>
      <c r="F114" s="24">
        <f t="shared" si="20"/>
        <v>0</v>
      </c>
      <c r="G114" s="24">
        <f t="shared" si="20"/>
        <v>0</v>
      </c>
      <c r="H114" s="24">
        <f t="shared" si="20"/>
        <v>0</v>
      </c>
      <c r="I114" s="23">
        <f t="shared" si="15"/>
        <v>0</v>
      </c>
      <c r="J114" s="38" t="str">
        <f t="shared" si="12"/>
        <v/>
      </c>
      <c r="K114" s="26">
        <f>SUM(K115:K116)</f>
        <v>0</v>
      </c>
      <c r="AC114" s="2" t="s">
        <v>185</v>
      </c>
      <c r="AD114" s="2" t="s">
        <v>7</v>
      </c>
    </row>
    <row r="115" spans="1:30" ht="12.75" customHeight="1" x14ac:dyDescent="0.2">
      <c r="A115" s="40" t="s">
        <v>180</v>
      </c>
      <c r="B115" s="21"/>
      <c r="C115" s="41">
        <v>0</v>
      </c>
      <c r="D115" s="42">
        <v>0</v>
      </c>
      <c r="E115" s="43">
        <v>0</v>
      </c>
      <c r="F115" s="43">
        <v>0</v>
      </c>
      <c r="G115" s="43">
        <v>0</v>
      </c>
      <c r="H115" s="43">
        <v>0</v>
      </c>
      <c r="I115" s="24">
        <f t="shared" si="15"/>
        <v>0</v>
      </c>
      <c r="J115" s="25" t="str">
        <f t="shared" si="12"/>
        <v/>
      </c>
      <c r="K115" s="44">
        <v>0</v>
      </c>
      <c r="AC115" s="2" t="s">
        <v>186</v>
      </c>
      <c r="AD115" s="2" t="s">
        <v>7</v>
      </c>
    </row>
    <row r="116" spans="1:30" ht="12.75" customHeight="1" x14ac:dyDescent="0.2">
      <c r="A116" s="40" t="s">
        <v>182</v>
      </c>
      <c r="B116" s="21"/>
      <c r="C116" s="41">
        <v>0</v>
      </c>
      <c r="D116" s="42">
        <v>0</v>
      </c>
      <c r="E116" s="43">
        <v>0</v>
      </c>
      <c r="F116" s="43">
        <v>0</v>
      </c>
      <c r="G116" s="43">
        <v>0</v>
      </c>
      <c r="H116" s="43">
        <v>0</v>
      </c>
      <c r="I116" s="24">
        <f t="shared" si="15"/>
        <v>0</v>
      </c>
      <c r="J116" s="25" t="str">
        <f t="shared" si="12"/>
        <v/>
      </c>
      <c r="K116" s="44">
        <v>0</v>
      </c>
      <c r="AC116" s="2" t="s">
        <v>187</v>
      </c>
      <c r="AD116" s="2" t="s">
        <v>7</v>
      </c>
    </row>
    <row r="117" spans="1:30" ht="12.75" customHeight="1" x14ac:dyDescent="0.2">
      <c r="A117" s="27" t="s">
        <v>188</v>
      </c>
      <c r="B117" s="21"/>
      <c r="C117" s="46">
        <f t="shared" ref="C117:H117" si="21">+C118+C130</f>
        <v>1141622</v>
      </c>
      <c r="D117" s="47">
        <f t="shared" si="21"/>
        <v>452174</v>
      </c>
      <c r="E117" s="48">
        <f t="shared" si="21"/>
        <v>3546233</v>
      </c>
      <c r="F117" s="48">
        <f t="shared" si="21"/>
        <v>1540245</v>
      </c>
      <c r="G117" s="48">
        <f t="shared" si="21"/>
        <v>4202692</v>
      </c>
      <c r="H117" s="48">
        <f t="shared" si="21"/>
        <v>3546233</v>
      </c>
      <c r="I117" s="48">
        <f t="shared" si="15"/>
        <v>-656459</v>
      </c>
      <c r="J117" s="32">
        <f t="shared" si="12"/>
        <v>-0.18511445807424384</v>
      </c>
      <c r="K117" s="49">
        <f>+K118+K130</f>
        <v>452174</v>
      </c>
      <c r="AD117" s="2" t="s">
        <v>7</v>
      </c>
    </row>
    <row r="118" spans="1:30" ht="12.75" customHeight="1" x14ac:dyDescent="0.2">
      <c r="A118" s="34" t="s">
        <v>189</v>
      </c>
      <c r="B118" s="21"/>
      <c r="C118" s="22">
        <f t="shared" ref="C118:H118" si="22">SUM(C119:C129)</f>
        <v>1141622</v>
      </c>
      <c r="D118" s="45">
        <f t="shared" si="22"/>
        <v>452174</v>
      </c>
      <c r="E118" s="24">
        <f t="shared" si="22"/>
        <v>3546233</v>
      </c>
      <c r="F118" s="24">
        <f t="shared" si="22"/>
        <v>1540245</v>
      </c>
      <c r="G118" s="24">
        <f t="shared" si="22"/>
        <v>4202692</v>
      </c>
      <c r="H118" s="24">
        <f t="shared" si="22"/>
        <v>3546233</v>
      </c>
      <c r="I118" s="23">
        <f t="shared" si="15"/>
        <v>-656459</v>
      </c>
      <c r="J118" s="38">
        <f t="shared" si="12"/>
        <v>-0.18511445807424384</v>
      </c>
      <c r="K118" s="26">
        <f>SUM(K119:K129)</f>
        <v>452174</v>
      </c>
      <c r="AD118" s="2" t="s">
        <v>7</v>
      </c>
    </row>
    <row r="119" spans="1:30" ht="12.75" customHeight="1" x14ac:dyDescent="0.2">
      <c r="A119" s="40" t="s">
        <v>190</v>
      </c>
      <c r="B119" s="21"/>
      <c r="C119" s="41">
        <v>660822</v>
      </c>
      <c r="D119" s="42">
        <v>452174</v>
      </c>
      <c r="E119" s="43">
        <v>3546233</v>
      </c>
      <c r="F119" s="43">
        <v>1540245</v>
      </c>
      <c r="G119" s="43">
        <v>4202692</v>
      </c>
      <c r="H119" s="43">
        <v>3546233</v>
      </c>
      <c r="I119" s="24">
        <f t="shared" si="15"/>
        <v>-656459</v>
      </c>
      <c r="J119" s="25">
        <f t="shared" si="12"/>
        <v>-0.18511445807424384</v>
      </c>
      <c r="K119" s="44">
        <v>452174</v>
      </c>
      <c r="AC119" s="2" t="s">
        <v>191</v>
      </c>
      <c r="AD119" s="2" t="s">
        <v>7</v>
      </c>
    </row>
    <row r="120" spans="1:30" ht="12.75" customHeight="1" x14ac:dyDescent="0.2">
      <c r="A120" s="40" t="s">
        <v>192</v>
      </c>
      <c r="B120" s="21"/>
      <c r="C120" s="41">
        <v>0</v>
      </c>
      <c r="D120" s="42">
        <v>0</v>
      </c>
      <c r="E120" s="43">
        <v>0</v>
      </c>
      <c r="F120" s="43">
        <v>0</v>
      </c>
      <c r="G120" s="43">
        <v>0</v>
      </c>
      <c r="H120" s="43">
        <v>0</v>
      </c>
      <c r="I120" s="24">
        <f t="shared" si="15"/>
        <v>0</v>
      </c>
      <c r="J120" s="25" t="str">
        <f t="shared" si="12"/>
        <v/>
      </c>
      <c r="K120" s="44">
        <v>0</v>
      </c>
      <c r="AC120" s="2" t="s">
        <v>193</v>
      </c>
      <c r="AD120" s="2" t="s">
        <v>7</v>
      </c>
    </row>
    <row r="121" spans="1:30" ht="12.75" customHeight="1" x14ac:dyDescent="0.2">
      <c r="A121" s="40" t="s">
        <v>194</v>
      </c>
      <c r="B121" s="21"/>
      <c r="C121" s="41">
        <v>0</v>
      </c>
      <c r="D121" s="42">
        <v>0</v>
      </c>
      <c r="E121" s="43">
        <v>0</v>
      </c>
      <c r="F121" s="43">
        <v>0</v>
      </c>
      <c r="G121" s="43">
        <v>0</v>
      </c>
      <c r="H121" s="43">
        <v>0</v>
      </c>
      <c r="I121" s="24">
        <f t="shared" si="15"/>
        <v>0</v>
      </c>
      <c r="J121" s="25" t="str">
        <f t="shared" si="12"/>
        <v/>
      </c>
      <c r="K121" s="44">
        <v>0</v>
      </c>
      <c r="AC121" s="2" t="s">
        <v>195</v>
      </c>
      <c r="AD121" s="2" t="s">
        <v>7</v>
      </c>
    </row>
    <row r="122" spans="1:30" ht="12.75" customHeight="1" x14ac:dyDescent="0.2">
      <c r="A122" s="40" t="s">
        <v>196</v>
      </c>
      <c r="B122" s="21"/>
      <c r="C122" s="41">
        <v>480800</v>
      </c>
      <c r="D122" s="42">
        <v>0</v>
      </c>
      <c r="E122" s="43">
        <v>0</v>
      </c>
      <c r="F122" s="43">
        <v>0</v>
      </c>
      <c r="G122" s="43">
        <v>0</v>
      </c>
      <c r="H122" s="43">
        <v>0</v>
      </c>
      <c r="I122" s="24">
        <f t="shared" si="15"/>
        <v>0</v>
      </c>
      <c r="J122" s="25" t="str">
        <f t="shared" si="12"/>
        <v/>
      </c>
      <c r="K122" s="44">
        <v>0</v>
      </c>
      <c r="AC122" s="2" t="s">
        <v>197</v>
      </c>
      <c r="AD122" s="2" t="s">
        <v>7</v>
      </c>
    </row>
    <row r="123" spans="1:30" ht="12.75" customHeight="1" x14ac:dyDescent="0.2">
      <c r="A123" s="40" t="s">
        <v>198</v>
      </c>
      <c r="B123" s="21"/>
      <c r="C123" s="41">
        <v>0</v>
      </c>
      <c r="D123" s="42">
        <v>0</v>
      </c>
      <c r="E123" s="43">
        <v>0</v>
      </c>
      <c r="F123" s="43">
        <v>0</v>
      </c>
      <c r="G123" s="43">
        <v>0</v>
      </c>
      <c r="H123" s="43">
        <v>0</v>
      </c>
      <c r="I123" s="24">
        <f t="shared" si="15"/>
        <v>0</v>
      </c>
      <c r="J123" s="25" t="str">
        <f t="shared" si="12"/>
        <v/>
      </c>
      <c r="K123" s="44">
        <v>0</v>
      </c>
      <c r="AC123" s="2" t="s">
        <v>199</v>
      </c>
      <c r="AD123" s="2" t="s">
        <v>7</v>
      </c>
    </row>
    <row r="124" spans="1:30" ht="12.75" customHeight="1" x14ac:dyDescent="0.2">
      <c r="A124" s="40" t="s">
        <v>200</v>
      </c>
      <c r="B124" s="21"/>
      <c r="C124" s="41">
        <v>0</v>
      </c>
      <c r="D124" s="42">
        <v>0</v>
      </c>
      <c r="E124" s="43">
        <v>0</v>
      </c>
      <c r="F124" s="43">
        <v>0</v>
      </c>
      <c r="G124" s="43">
        <v>0</v>
      </c>
      <c r="H124" s="43">
        <v>0</v>
      </c>
      <c r="I124" s="24">
        <f t="shared" si="15"/>
        <v>0</v>
      </c>
      <c r="J124" s="25" t="str">
        <f t="shared" si="12"/>
        <v/>
      </c>
      <c r="K124" s="44">
        <v>0</v>
      </c>
      <c r="AC124" s="2" t="s">
        <v>201</v>
      </c>
      <c r="AD124" s="2" t="s">
        <v>7</v>
      </c>
    </row>
    <row r="125" spans="1:30" ht="12.75" customHeight="1" x14ac:dyDescent="0.2">
      <c r="A125" s="40" t="s">
        <v>202</v>
      </c>
      <c r="B125" s="21"/>
      <c r="C125" s="41">
        <v>0</v>
      </c>
      <c r="D125" s="42">
        <v>0</v>
      </c>
      <c r="E125" s="43">
        <v>0</v>
      </c>
      <c r="F125" s="43">
        <v>0</v>
      </c>
      <c r="G125" s="43">
        <v>0</v>
      </c>
      <c r="H125" s="43">
        <v>0</v>
      </c>
      <c r="I125" s="24">
        <f t="shared" si="15"/>
        <v>0</v>
      </c>
      <c r="J125" s="25" t="str">
        <f t="shared" si="12"/>
        <v/>
      </c>
      <c r="K125" s="44">
        <v>0</v>
      </c>
      <c r="AC125" s="2" t="s">
        <v>203</v>
      </c>
      <c r="AD125" s="2" t="s">
        <v>7</v>
      </c>
    </row>
    <row r="126" spans="1:30" ht="12.75" customHeight="1" x14ac:dyDescent="0.2">
      <c r="A126" s="40" t="s">
        <v>204</v>
      </c>
      <c r="B126" s="21"/>
      <c r="C126" s="41">
        <v>0</v>
      </c>
      <c r="D126" s="42">
        <v>0</v>
      </c>
      <c r="E126" s="43">
        <v>0</v>
      </c>
      <c r="F126" s="43">
        <v>0</v>
      </c>
      <c r="G126" s="43">
        <v>0</v>
      </c>
      <c r="H126" s="43">
        <v>0</v>
      </c>
      <c r="I126" s="24">
        <f t="shared" si="15"/>
        <v>0</v>
      </c>
      <c r="J126" s="25" t="str">
        <f t="shared" si="12"/>
        <v/>
      </c>
      <c r="K126" s="44">
        <v>0</v>
      </c>
      <c r="AC126" s="2" t="s">
        <v>205</v>
      </c>
      <c r="AD126" s="2" t="s">
        <v>7</v>
      </c>
    </row>
    <row r="127" spans="1:30" ht="12.75" customHeight="1" x14ac:dyDescent="0.2">
      <c r="A127" s="40" t="s">
        <v>206</v>
      </c>
      <c r="B127" s="21"/>
      <c r="C127" s="41">
        <v>0</v>
      </c>
      <c r="D127" s="42">
        <v>0</v>
      </c>
      <c r="E127" s="43">
        <v>0</v>
      </c>
      <c r="F127" s="43">
        <v>0</v>
      </c>
      <c r="G127" s="43">
        <v>0</v>
      </c>
      <c r="H127" s="43">
        <v>0</v>
      </c>
      <c r="I127" s="24">
        <f t="shared" si="15"/>
        <v>0</v>
      </c>
      <c r="J127" s="25" t="str">
        <f t="shared" si="12"/>
        <v/>
      </c>
      <c r="K127" s="44">
        <v>0</v>
      </c>
      <c r="AC127" s="2" t="s">
        <v>207</v>
      </c>
      <c r="AD127" s="2" t="s">
        <v>7</v>
      </c>
    </row>
    <row r="128" spans="1:30" ht="12.75" customHeight="1" x14ac:dyDescent="0.2">
      <c r="A128" s="40" t="s">
        <v>208</v>
      </c>
      <c r="B128" s="21"/>
      <c r="C128" s="41">
        <v>0</v>
      </c>
      <c r="D128" s="42">
        <v>0</v>
      </c>
      <c r="E128" s="43">
        <v>0</v>
      </c>
      <c r="F128" s="43">
        <v>0</v>
      </c>
      <c r="G128" s="43">
        <v>0</v>
      </c>
      <c r="H128" s="43">
        <v>0</v>
      </c>
      <c r="I128" s="24">
        <f t="shared" si="15"/>
        <v>0</v>
      </c>
      <c r="J128" s="25" t="str">
        <f t="shared" si="12"/>
        <v/>
      </c>
      <c r="K128" s="44">
        <v>0</v>
      </c>
      <c r="AC128" s="2" t="s">
        <v>209</v>
      </c>
      <c r="AD128" s="2" t="s">
        <v>7</v>
      </c>
    </row>
    <row r="129" spans="1:30" ht="12.75" customHeight="1" x14ac:dyDescent="0.2">
      <c r="A129" s="40" t="s">
        <v>12</v>
      </c>
      <c r="B129" s="21"/>
      <c r="C129" s="41">
        <v>0</v>
      </c>
      <c r="D129" s="42">
        <v>0</v>
      </c>
      <c r="E129" s="43">
        <v>0</v>
      </c>
      <c r="F129" s="43">
        <v>0</v>
      </c>
      <c r="G129" s="43">
        <v>0</v>
      </c>
      <c r="H129" s="43">
        <v>0</v>
      </c>
      <c r="I129" s="24">
        <f t="shared" si="15"/>
        <v>0</v>
      </c>
      <c r="J129" s="25" t="str">
        <f t="shared" si="12"/>
        <v/>
      </c>
      <c r="K129" s="44">
        <v>0</v>
      </c>
      <c r="AC129" s="2" t="s">
        <v>210</v>
      </c>
      <c r="AD129" s="2" t="s">
        <v>7</v>
      </c>
    </row>
    <row r="130" spans="1:30" ht="12.75" customHeight="1" x14ac:dyDescent="0.2">
      <c r="A130" s="34" t="s">
        <v>211</v>
      </c>
      <c r="B130" s="21"/>
      <c r="C130" s="22">
        <f t="shared" ref="C130:H130" si="23">SUM(C131:C133)</f>
        <v>0</v>
      </c>
      <c r="D130" s="45">
        <f t="shared" si="23"/>
        <v>0</v>
      </c>
      <c r="E130" s="24">
        <f t="shared" si="23"/>
        <v>0</v>
      </c>
      <c r="F130" s="24">
        <f t="shared" si="23"/>
        <v>0</v>
      </c>
      <c r="G130" s="24">
        <f t="shared" si="23"/>
        <v>0</v>
      </c>
      <c r="H130" s="24">
        <f t="shared" si="23"/>
        <v>0</v>
      </c>
      <c r="I130" s="23">
        <f t="shared" si="15"/>
        <v>0</v>
      </c>
      <c r="J130" s="38" t="str">
        <f t="shared" si="12"/>
        <v/>
      </c>
      <c r="K130" s="26">
        <f>SUM(K131:K133)</f>
        <v>0</v>
      </c>
      <c r="AD130" s="2" t="s">
        <v>7</v>
      </c>
    </row>
    <row r="131" spans="1:30" ht="12.75" customHeight="1" x14ac:dyDescent="0.2">
      <c r="A131" s="40" t="s">
        <v>212</v>
      </c>
      <c r="B131" s="21"/>
      <c r="C131" s="41">
        <v>0</v>
      </c>
      <c r="D131" s="42">
        <v>0</v>
      </c>
      <c r="E131" s="43">
        <v>0</v>
      </c>
      <c r="F131" s="43">
        <v>0</v>
      </c>
      <c r="G131" s="43">
        <v>0</v>
      </c>
      <c r="H131" s="43">
        <v>0</v>
      </c>
      <c r="I131" s="24">
        <f t="shared" si="15"/>
        <v>0</v>
      </c>
      <c r="J131" s="25" t="str">
        <f t="shared" si="12"/>
        <v/>
      </c>
      <c r="K131" s="44">
        <v>0</v>
      </c>
      <c r="AC131" s="2" t="s">
        <v>213</v>
      </c>
      <c r="AD131" s="2" t="s">
        <v>7</v>
      </c>
    </row>
    <row r="132" spans="1:30" ht="12.75" customHeight="1" x14ac:dyDescent="0.2">
      <c r="A132" s="40" t="s">
        <v>214</v>
      </c>
      <c r="B132" s="21"/>
      <c r="C132" s="41">
        <v>0</v>
      </c>
      <c r="D132" s="42">
        <v>0</v>
      </c>
      <c r="E132" s="43">
        <v>0</v>
      </c>
      <c r="F132" s="43">
        <v>0</v>
      </c>
      <c r="G132" s="43">
        <v>0</v>
      </c>
      <c r="H132" s="43">
        <v>0</v>
      </c>
      <c r="I132" s="24">
        <f t="shared" si="15"/>
        <v>0</v>
      </c>
      <c r="J132" s="25" t="str">
        <f t="shared" si="12"/>
        <v/>
      </c>
      <c r="K132" s="44">
        <v>0</v>
      </c>
      <c r="AC132" s="2" t="s">
        <v>215</v>
      </c>
      <c r="AD132" s="2" t="s">
        <v>7</v>
      </c>
    </row>
    <row r="133" spans="1:30" ht="12.75" customHeight="1" x14ac:dyDescent="0.2">
      <c r="A133" s="40" t="s">
        <v>12</v>
      </c>
      <c r="B133" s="21"/>
      <c r="C133" s="41">
        <v>0</v>
      </c>
      <c r="D133" s="42">
        <v>0</v>
      </c>
      <c r="E133" s="43">
        <v>0</v>
      </c>
      <c r="F133" s="43">
        <v>0</v>
      </c>
      <c r="G133" s="43">
        <v>0</v>
      </c>
      <c r="H133" s="43">
        <v>0</v>
      </c>
      <c r="I133" s="24">
        <f t="shared" si="15"/>
        <v>0</v>
      </c>
      <c r="J133" s="25" t="str">
        <f t="shared" si="12"/>
        <v/>
      </c>
      <c r="K133" s="44">
        <v>0</v>
      </c>
      <c r="AC133" s="2" t="s">
        <v>216</v>
      </c>
      <c r="AD133" s="2" t="s">
        <v>7</v>
      </c>
    </row>
    <row r="134" spans="1:30" ht="5.0999999999999996" customHeight="1" x14ac:dyDescent="0.2">
      <c r="A134" s="34"/>
      <c r="B134" s="21"/>
      <c r="C134" s="22"/>
      <c r="D134" s="23"/>
      <c r="E134" s="24"/>
      <c r="F134" s="24"/>
      <c r="G134" s="24"/>
      <c r="H134" s="24"/>
      <c r="I134" s="24"/>
      <c r="J134" s="25" t="str">
        <f t="shared" si="12"/>
        <v/>
      </c>
      <c r="K134" s="26"/>
      <c r="AD134" s="2" t="s">
        <v>7</v>
      </c>
    </row>
    <row r="135" spans="1:30" ht="12.75" customHeight="1" x14ac:dyDescent="0.2">
      <c r="A135" s="27" t="s">
        <v>217</v>
      </c>
      <c r="B135" s="21"/>
      <c r="C135" s="46">
        <f t="shared" ref="C135:H135" si="24">SUM(C136:C136)</f>
        <v>0</v>
      </c>
      <c r="D135" s="47">
        <f t="shared" si="24"/>
        <v>0</v>
      </c>
      <c r="E135" s="48">
        <f t="shared" si="24"/>
        <v>0</v>
      </c>
      <c r="F135" s="48">
        <f t="shared" si="24"/>
        <v>0</v>
      </c>
      <c r="G135" s="48">
        <f t="shared" si="24"/>
        <v>0</v>
      </c>
      <c r="H135" s="48">
        <f t="shared" si="24"/>
        <v>0</v>
      </c>
      <c r="I135" s="48">
        <f>H135-G135</f>
        <v>0</v>
      </c>
      <c r="J135" s="52" t="str">
        <f t="shared" ref="J135:J146" si="25">IF(I135=0,"",I135/H135)</f>
        <v/>
      </c>
      <c r="K135" s="49">
        <f>SUM(K136)</f>
        <v>0</v>
      </c>
      <c r="AD135" s="2" t="s">
        <v>7</v>
      </c>
    </row>
    <row r="136" spans="1:30" ht="12.75" customHeight="1" x14ac:dyDescent="0.2">
      <c r="A136" s="34" t="s">
        <v>217</v>
      </c>
      <c r="B136" s="21"/>
      <c r="C136" s="41">
        <v>0</v>
      </c>
      <c r="D136" s="42">
        <v>0</v>
      </c>
      <c r="E136" s="43">
        <v>0</v>
      </c>
      <c r="F136" s="43">
        <v>0</v>
      </c>
      <c r="G136" s="43">
        <v>0</v>
      </c>
      <c r="H136" s="43">
        <v>0</v>
      </c>
      <c r="I136" s="24">
        <f>H136-G136</f>
        <v>0</v>
      </c>
      <c r="J136" s="25" t="str">
        <f t="shared" si="25"/>
        <v/>
      </c>
      <c r="K136" s="44">
        <v>0</v>
      </c>
      <c r="AC136" s="2" t="s">
        <v>218</v>
      </c>
      <c r="AD136" s="2" t="s">
        <v>7</v>
      </c>
    </row>
    <row r="137" spans="1:30" ht="5.0999999999999996" customHeight="1" x14ac:dyDescent="0.2">
      <c r="A137" s="54"/>
      <c r="B137" s="21"/>
      <c r="C137" s="22"/>
      <c r="D137" s="23"/>
      <c r="E137" s="24"/>
      <c r="F137" s="24"/>
      <c r="G137" s="24"/>
      <c r="H137" s="24"/>
      <c r="I137" s="24"/>
      <c r="J137" s="25" t="str">
        <f t="shared" si="25"/>
        <v/>
      </c>
      <c r="K137" s="26"/>
      <c r="AD137" s="2" t="s">
        <v>7</v>
      </c>
    </row>
    <row r="138" spans="1:30" ht="12.75" customHeight="1" x14ac:dyDescent="0.2">
      <c r="A138" s="27" t="s">
        <v>219</v>
      </c>
      <c r="B138" s="21"/>
      <c r="C138" s="46">
        <f t="shared" ref="C138:H138" si="26">SUM(C139:C140)</f>
        <v>17000</v>
      </c>
      <c r="D138" s="47">
        <f t="shared" si="26"/>
        <v>0</v>
      </c>
      <c r="E138" s="48">
        <f t="shared" si="26"/>
        <v>0</v>
      </c>
      <c r="F138" s="48">
        <f t="shared" si="26"/>
        <v>0</v>
      </c>
      <c r="G138" s="48">
        <f t="shared" si="26"/>
        <v>0</v>
      </c>
      <c r="H138" s="48">
        <f t="shared" si="26"/>
        <v>0</v>
      </c>
      <c r="I138" s="48">
        <f t="shared" ref="I138:I146" si="27">H138-G138</f>
        <v>0</v>
      </c>
      <c r="J138" s="52" t="str">
        <f t="shared" si="25"/>
        <v/>
      </c>
      <c r="K138" s="49">
        <f>SUM(K139:K140)</f>
        <v>0</v>
      </c>
      <c r="AD138" s="2" t="s">
        <v>7</v>
      </c>
    </row>
    <row r="139" spans="1:30" ht="12.75" customHeight="1" x14ac:dyDescent="0.2">
      <c r="A139" s="34" t="s">
        <v>220</v>
      </c>
      <c r="B139" s="21"/>
      <c r="C139" s="41">
        <v>0</v>
      </c>
      <c r="D139" s="42">
        <v>0</v>
      </c>
      <c r="E139" s="43">
        <v>0</v>
      </c>
      <c r="F139" s="43">
        <v>0</v>
      </c>
      <c r="G139" s="43">
        <v>0</v>
      </c>
      <c r="H139" s="43">
        <v>0</v>
      </c>
      <c r="I139" s="24">
        <f t="shared" si="27"/>
        <v>0</v>
      </c>
      <c r="J139" s="25" t="str">
        <f t="shared" si="25"/>
        <v/>
      </c>
      <c r="K139" s="44">
        <v>0</v>
      </c>
      <c r="AC139" s="2" t="s">
        <v>221</v>
      </c>
      <c r="AD139" s="2" t="s">
        <v>7</v>
      </c>
    </row>
    <row r="140" spans="1:30" ht="12.75" customHeight="1" x14ac:dyDescent="0.2">
      <c r="A140" s="34" t="s">
        <v>222</v>
      </c>
      <c r="B140" s="21"/>
      <c r="C140" s="22">
        <f t="shared" ref="C140:H140" si="28">SUM(C141:C146)</f>
        <v>17000</v>
      </c>
      <c r="D140" s="45">
        <f t="shared" si="28"/>
        <v>0</v>
      </c>
      <c r="E140" s="24">
        <f t="shared" si="28"/>
        <v>0</v>
      </c>
      <c r="F140" s="24">
        <f t="shared" si="28"/>
        <v>0</v>
      </c>
      <c r="G140" s="24">
        <f t="shared" si="28"/>
        <v>0</v>
      </c>
      <c r="H140" s="24">
        <f t="shared" si="28"/>
        <v>0</v>
      </c>
      <c r="I140" s="23">
        <f t="shared" si="27"/>
        <v>0</v>
      </c>
      <c r="J140" s="38" t="str">
        <f t="shared" si="25"/>
        <v/>
      </c>
      <c r="K140" s="26">
        <f>SUM(K141:K146)</f>
        <v>0</v>
      </c>
      <c r="AD140" s="2" t="s">
        <v>7</v>
      </c>
    </row>
    <row r="141" spans="1:30" ht="12.75" customHeight="1" x14ac:dyDescent="0.2">
      <c r="A141" s="40" t="s">
        <v>223</v>
      </c>
      <c r="B141" s="21"/>
      <c r="C141" s="41">
        <v>0</v>
      </c>
      <c r="D141" s="42">
        <v>0</v>
      </c>
      <c r="E141" s="43">
        <v>0</v>
      </c>
      <c r="F141" s="43">
        <v>0</v>
      </c>
      <c r="G141" s="43">
        <v>0</v>
      </c>
      <c r="H141" s="43">
        <v>0</v>
      </c>
      <c r="I141" s="24">
        <f t="shared" si="27"/>
        <v>0</v>
      </c>
      <c r="J141" s="25" t="str">
        <f t="shared" si="25"/>
        <v/>
      </c>
      <c r="K141" s="44">
        <v>0</v>
      </c>
      <c r="AC141" s="2" t="s">
        <v>224</v>
      </c>
      <c r="AD141" s="2" t="s">
        <v>7</v>
      </c>
    </row>
    <row r="142" spans="1:30" ht="12.75" customHeight="1" x14ac:dyDescent="0.2">
      <c r="A142" s="40" t="s">
        <v>225</v>
      </c>
      <c r="B142" s="21"/>
      <c r="C142" s="41">
        <v>0</v>
      </c>
      <c r="D142" s="42">
        <v>0</v>
      </c>
      <c r="E142" s="43">
        <v>0</v>
      </c>
      <c r="F142" s="43">
        <v>0</v>
      </c>
      <c r="G142" s="43">
        <v>0</v>
      </c>
      <c r="H142" s="43">
        <v>0</v>
      </c>
      <c r="I142" s="24">
        <f t="shared" si="27"/>
        <v>0</v>
      </c>
      <c r="J142" s="25" t="str">
        <f t="shared" si="25"/>
        <v/>
      </c>
      <c r="K142" s="44">
        <v>0</v>
      </c>
      <c r="AC142" s="2" t="s">
        <v>226</v>
      </c>
      <c r="AD142" s="2" t="s">
        <v>7</v>
      </c>
    </row>
    <row r="143" spans="1:30" ht="12.75" customHeight="1" x14ac:dyDescent="0.2">
      <c r="A143" s="40" t="s">
        <v>227</v>
      </c>
      <c r="B143" s="21"/>
      <c r="C143" s="41">
        <v>0</v>
      </c>
      <c r="D143" s="42">
        <v>0</v>
      </c>
      <c r="E143" s="43">
        <v>0</v>
      </c>
      <c r="F143" s="43">
        <v>0</v>
      </c>
      <c r="G143" s="43">
        <v>0</v>
      </c>
      <c r="H143" s="43">
        <v>0</v>
      </c>
      <c r="I143" s="24">
        <f t="shared" si="27"/>
        <v>0</v>
      </c>
      <c r="J143" s="25" t="str">
        <f t="shared" si="25"/>
        <v/>
      </c>
      <c r="K143" s="44">
        <v>0</v>
      </c>
      <c r="AC143" s="2" t="s">
        <v>228</v>
      </c>
      <c r="AD143" s="2" t="s">
        <v>7</v>
      </c>
    </row>
    <row r="144" spans="1:30" ht="12.75" customHeight="1" x14ac:dyDescent="0.2">
      <c r="A144" s="40" t="s">
        <v>229</v>
      </c>
      <c r="B144" s="21"/>
      <c r="C144" s="41">
        <v>17000</v>
      </c>
      <c r="D144" s="42">
        <v>0</v>
      </c>
      <c r="E144" s="43">
        <v>0</v>
      </c>
      <c r="F144" s="43">
        <v>0</v>
      </c>
      <c r="G144" s="43">
        <v>0</v>
      </c>
      <c r="H144" s="43">
        <v>0</v>
      </c>
      <c r="I144" s="24">
        <f t="shared" si="27"/>
        <v>0</v>
      </c>
      <c r="J144" s="25" t="str">
        <f t="shared" si="25"/>
        <v/>
      </c>
      <c r="K144" s="44">
        <v>0</v>
      </c>
      <c r="AC144" s="2" t="s">
        <v>230</v>
      </c>
      <c r="AD144" s="2" t="s">
        <v>7</v>
      </c>
    </row>
    <row r="145" spans="1:30" ht="12.75" customHeight="1" x14ac:dyDescent="0.2">
      <c r="A145" s="40" t="s">
        <v>231</v>
      </c>
      <c r="B145" s="21"/>
      <c r="C145" s="41">
        <v>0</v>
      </c>
      <c r="D145" s="42">
        <v>0</v>
      </c>
      <c r="E145" s="43">
        <v>0</v>
      </c>
      <c r="F145" s="43">
        <v>0</v>
      </c>
      <c r="G145" s="43">
        <v>0</v>
      </c>
      <c r="H145" s="43">
        <v>0</v>
      </c>
      <c r="I145" s="24">
        <f t="shared" si="27"/>
        <v>0</v>
      </c>
      <c r="J145" s="25" t="str">
        <f t="shared" si="25"/>
        <v/>
      </c>
      <c r="K145" s="44">
        <v>0</v>
      </c>
      <c r="AC145" s="2" t="s">
        <v>232</v>
      </c>
      <c r="AD145" s="2" t="s">
        <v>7</v>
      </c>
    </row>
    <row r="146" spans="1:30" ht="12.75" customHeight="1" x14ac:dyDescent="0.2">
      <c r="A146" s="40" t="s">
        <v>233</v>
      </c>
      <c r="B146" s="21"/>
      <c r="C146" s="41">
        <v>0</v>
      </c>
      <c r="D146" s="42">
        <v>0</v>
      </c>
      <c r="E146" s="43">
        <v>0</v>
      </c>
      <c r="F146" s="43">
        <v>0</v>
      </c>
      <c r="G146" s="43">
        <v>0</v>
      </c>
      <c r="H146" s="43">
        <v>0</v>
      </c>
      <c r="I146" s="24">
        <f t="shared" si="27"/>
        <v>0</v>
      </c>
      <c r="J146" s="25" t="str">
        <f t="shared" si="25"/>
        <v/>
      </c>
      <c r="K146" s="44">
        <v>0</v>
      </c>
      <c r="AC146" s="2" t="s">
        <v>234</v>
      </c>
      <c r="AD146" s="2" t="s">
        <v>7</v>
      </c>
    </row>
    <row r="147" spans="1:30" ht="5.25" customHeight="1" x14ac:dyDescent="0.2">
      <c r="A147" s="54"/>
      <c r="B147" s="21"/>
      <c r="C147" s="22"/>
      <c r="D147" s="23"/>
      <c r="E147" s="24"/>
      <c r="F147" s="24"/>
      <c r="G147" s="24"/>
      <c r="H147" s="24"/>
      <c r="I147" s="24"/>
      <c r="J147" s="25"/>
      <c r="K147" s="26"/>
      <c r="AD147" s="2" t="s">
        <v>7</v>
      </c>
    </row>
    <row r="148" spans="1:30" ht="12.75" customHeight="1" x14ac:dyDescent="0.2">
      <c r="A148" s="27" t="s">
        <v>235</v>
      </c>
      <c r="B148" s="21"/>
      <c r="C148" s="46">
        <f t="shared" ref="C148:H148" si="29">SUM(C149:C149)</f>
        <v>1537945</v>
      </c>
      <c r="D148" s="47">
        <f t="shared" si="29"/>
        <v>1017392</v>
      </c>
      <c r="E148" s="48">
        <f t="shared" si="29"/>
        <v>1477392</v>
      </c>
      <c r="F148" s="48">
        <f t="shared" si="29"/>
        <v>0</v>
      </c>
      <c r="G148" s="48">
        <f t="shared" si="29"/>
        <v>1323536</v>
      </c>
      <c r="H148" s="48">
        <f t="shared" si="29"/>
        <v>1477392</v>
      </c>
      <c r="I148" s="48">
        <f>H148-G148</f>
        <v>153856</v>
      </c>
      <c r="J148" s="52">
        <f>IF(I148=0,"",I148/H148)</f>
        <v>0.10414026879798997</v>
      </c>
      <c r="K148" s="49">
        <f>SUM(K149)</f>
        <v>1017392</v>
      </c>
      <c r="AD148" s="2" t="s">
        <v>7</v>
      </c>
    </row>
    <row r="149" spans="1:30" ht="12.75" customHeight="1" x14ac:dyDescent="0.2">
      <c r="A149" s="34" t="s">
        <v>235</v>
      </c>
      <c r="B149" s="21"/>
      <c r="C149" s="41">
        <v>1537945</v>
      </c>
      <c r="D149" s="42">
        <v>1017392</v>
      </c>
      <c r="E149" s="43">
        <v>1477392</v>
      </c>
      <c r="F149" s="43">
        <v>0</v>
      </c>
      <c r="G149" s="43">
        <v>1323536</v>
      </c>
      <c r="H149" s="43">
        <v>1477392</v>
      </c>
      <c r="I149" s="24">
        <f>H149-G149</f>
        <v>153856</v>
      </c>
      <c r="J149" s="25">
        <f>IF(I149=0,"",I149/H149)</f>
        <v>0.10414026879798997</v>
      </c>
      <c r="K149" s="44">
        <v>1017392</v>
      </c>
      <c r="AC149" s="2" t="s">
        <v>236</v>
      </c>
      <c r="AD149" s="2" t="s">
        <v>7</v>
      </c>
    </row>
    <row r="150" spans="1:30" ht="5.0999999999999996" customHeight="1" x14ac:dyDescent="0.2">
      <c r="A150" s="54"/>
      <c r="B150" s="21"/>
      <c r="C150" s="22"/>
      <c r="D150" s="23"/>
      <c r="E150" s="24"/>
      <c r="F150" s="24"/>
      <c r="G150" s="24"/>
      <c r="H150" s="24"/>
      <c r="I150" s="24"/>
      <c r="J150" s="25"/>
      <c r="K150" s="26"/>
      <c r="AD150" s="2" t="s">
        <v>7</v>
      </c>
    </row>
    <row r="151" spans="1:30" ht="12.75" customHeight="1" x14ac:dyDescent="0.2">
      <c r="A151" s="27" t="s">
        <v>237</v>
      </c>
      <c r="B151" s="21"/>
      <c r="C151" s="46">
        <f t="shared" ref="C151:H151" si="30">SUM(C152:C152)</f>
        <v>5056243</v>
      </c>
      <c r="D151" s="47">
        <f t="shared" si="30"/>
        <v>1669567</v>
      </c>
      <c r="E151" s="48">
        <f t="shared" si="30"/>
        <v>2136306</v>
      </c>
      <c r="F151" s="48">
        <f t="shared" si="30"/>
        <v>145700</v>
      </c>
      <c r="G151" s="48">
        <f t="shared" si="30"/>
        <v>1110552</v>
      </c>
      <c r="H151" s="48">
        <f t="shared" si="30"/>
        <v>2136306</v>
      </c>
      <c r="I151" s="48">
        <f>H151-G151</f>
        <v>1025754</v>
      </c>
      <c r="J151" s="52">
        <f>IF(I151=0,"",I151/H151)</f>
        <v>0.48015312413109357</v>
      </c>
      <c r="K151" s="49">
        <f>SUM(K152)</f>
        <v>1669567</v>
      </c>
      <c r="AD151" s="2" t="s">
        <v>7</v>
      </c>
    </row>
    <row r="152" spans="1:30" ht="12.75" customHeight="1" x14ac:dyDescent="0.2">
      <c r="A152" s="34" t="s">
        <v>237</v>
      </c>
      <c r="B152" s="21"/>
      <c r="C152" s="41">
        <v>5056243</v>
      </c>
      <c r="D152" s="42">
        <v>1669567</v>
      </c>
      <c r="E152" s="43">
        <v>2136306</v>
      </c>
      <c r="F152" s="43">
        <v>145700</v>
      </c>
      <c r="G152" s="43">
        <v>1110552</v>
      </c>
      <c r="H152" s="43">
        <v>2136306</v>
      </c>
      <c r="I152" s="24">
        <f>H152-G152</f>
        <v>1025754</v>
      </c>
      <c r="J152" s="25">
        <f>IF(I152=0,"",I152/H152)</f>
        <v>0.48015312413109357</v>
      </c>
      <c r="K152" s="44">
        <v>1669567</v>
      </c>
      <c r="AC152" s="2" t="s">
        <v>238</v>
      </c>
      <c r="AD152" s="2" t="s">
        <v>7</v>
      </c>
    </row>
    <row r="153" spans="1:30" ht="5.0999999999999996" customHeight="1" x14ac:dyDescent="0.2">
      <c r="A153" s="54"/>
      <c r="B153" s="21"/>
      <c r="C153" s="22"/>
      <c r="D153" s="23"/>
      <c r="E153" s="24"/>
      <c r="F153" s="24"/>
      <c r="G153" s="24"/>
      <c r="H153" s="24"/>
      <c r="I153" s="24"/>
      <c r="J153" s="25" t="str">
        <f>IF(I153=0,"",I153/H153)</f>
        <v/>
      </c>
      <c r="K153" s="26"/>
      <c r="AD153" s="2" t="s">
        <v>7</v>
      </c>
    </row>
    <row r="154" spans="1:30" ht="12.75" customHeight="1" x14ac:dyDescent="0.2">
      <c r="A154" s="27" t="s">
        <v>239</v>
      </c>
      <c r="B154" s="21"/>
      <c r="C154" s="46">
        <f t="shared" ref="C154:H154" si="31">SUM(C155:C155)</f>
        <v>15427552</v>
      </c>
      <c r="D154" s="47">
        <f t="shared" si="31"/>
        <v>6304348</v>
      </c>
      <c r="E154" s="48">
        <f t="shared" si="31"/>
        <v>3711034</v>
      </c>
      <c r="F154" s="48">
        <f t="shared" si="31"/>
        <v>137000</v>
      </c>
      <c r="G154" s="48">
        <f t="shared" si="31"/>
        <v>2985457</v>
      </c>
      <c r="H154" s="48">
        <f t="shared" si="31"/>
        <v>3711034</v>
      </c>
      <c r="I154" s="48">
        <f>H154-G154</f>
        <v>725577</v>
      </c>
      <c r="J154" s="52">
        <f>IF(I154=0,"",I154/H154)</f>
        <v>0.19551882305578444</v>
      </c>
      <c r="K154" s="49">
        <f>SUM(K155)</f>
        <v>6304348</v>
      </c>
      <c r="AD154" s="2" t="s">
        <v>7</v>
      </c>
    </row>
    <row r="155" spans="1:30" ht="12.75" customHeight="1" x14ac:dyDescent="0.2">
      <c r="A155" s="34" t="s">
        <v>239</v>
      </c>
      <c r="B155" s="21"/>
      <c r="C155" s="41">
        <v>15427552</v>
      </c>
      <c r="D155" s="42">
        <v>6304348</v>
      </c>
      <c r="E155" s="43">
        <v>3711034</v>
      </c>
      <c r="F155" s="43">
        <v>137000</v>
      </c>
      <c r="G155" s="43">
        <v>2985457</v>
      </c>
      <c r="H155" s="43">
        <v>3711034</v>
      </c>
      <c r="I155" s="24">
        <f>H155-G155</f>
        <v>725577</v>
      </c>
      <c r="J155" s="25">
        <f>IF(I155=0,"",I155/H155)</f>
        <v>0.19551882305578444</v>
      </c>
      <c r="K155" s="44">
        <v>6304348</v>
      </c>
      <c r="AC155" s="2" t="s">
        <v>240</v>
      </c>
      <c r="AD155" s="2" t="s">
        <v>7</v>
      </c>
    </row>
    <row r="156" spans="1:30" ht="5.0999999999999996" customHeight="1" x14ac:dyDescent="0.2">
      <c r="A156" s="54"/>
      <c r="B156" s="21"/>
      <c r="C156" s="22"/>
      <c r="D156" s="23"/>
      <c r="E156" s="24"/>
      <c r="F156" s="24"/>
      <c r="G156" s="24"/>
      <c r="H156" s="24"/>
      <c r="I156" s="24"/>
      <c r="J156" s="25"/>
      <c r="K156" s="26"/>
      <c r="AD156" s="2" t="s">
        <v>7</v>
      </c>
    </row>
    <row r="157" spans="1:30" ht="12.75" customHeight="1" x14ac:dyDescent="0.2">
      <c r="A157" s="27" t="s">
        <v>241</v>
      </c>
      <c r="B157" s="21"/>
      <c r="C157" s="46">
        <f t="shared" ref="C157:H157" si="32">SUM(C158:C158)</f>
        <v>16618961</v>
      </c>
      <c r="D157" s="47">
        <f t="shared" si="32"/>
        <v>1739130</v>
      </c>
      <c r="E157" s="48">
        <f t="shared" si="32"/>
        <v>1739260</v>
      </c>
      <c r="F157" s="48">
        <f t="shared" si="32"/>
        <v>0</v>
      </c>
      <c r="G157" s="48">
        <f t="shared" si="32"/>
        <v>1739260</v>
      </c>
      <c r="H157" s="48">
        <f t="shared" si="32"/>
        <v>1739260</v>
      </c>
      <c r="I157" s="48">
        <f>H157-G157</f>
        <v>0</v>
      </c>
      <c r="J157" s="52" t="str">
        <f>IF(I157=0,"",I157/H157)</f>
        <v/>
      </c>
      <c r="K157" s="49">
        <f>SUM(K158)</f>
        <v>1739130</v>
      </c>
      <c r="AD157" s="2" t="s">
        <v>7</v>
      </c>
    </row>
    <row r="158" spans="1:30" ht="12.75" customHeight="1" x14ac:dyDescent="0.2">
      <c r="A158" s="34" t="s">
        <v>241</v>
      </c>
      <c r="B158" s="21"/>
      <c r="C158" s="41">
        <v>16618961</v>
      </c>
      <c r="D158" s="42">
        <v>1739130</v>
      </c>
      <c r="E158" s="43">
        <v>1739260</v>
      </c>
      <c r="F158" s="43">
        <v>0</v>
      </c>
      <c r="G158" s="43">
        <v>1739260</v>
      </c>
      <c r="H158" s="43">
        <v>1739260</v>
      </c>
      <c r="I158" s="24">
        <f>H158-G158</f>
        <v>0</v>
      </c>
      <c r="J158" s="25" t="str">
        <f>IF(I158=0,"",I158/H158)</f>
        <v/>
      </c>
      <c r="K158" s="44">
        <v>1739130</v>
      </c>
      <c r="AC158" s="2" t="s">
        <v>242</v>
      </c>
      <c r="AD158" s="2" t="s">
        <v>7</v>
      </c>
    </row>
    <row r="159" spans="1:30" ht="5.0999999999999996" customHeight="1" x14ac:dyDescent="0.2">
      <c r="A159" s="54"/>
      <c r="B159" s="21"/>
      <c r="C159" s="22"/>
      <c r="D159" s="23"/>
      <c r="E159" s="24"/>
      <c r="F159" s="24"/>
      <c r="G159" s="24"/>
      <c r="H159" s="24"/>
      <c r="I159" s="24"/>
      <c r="J159" s="25"/>
      <c r="K159" s="26"/>
    </row>
    <row r="160" spans="1:30" ht="12.75" customHeight="1" x14ac:dyDescent="0.2">
      <c r="A160" s="27" t="s">
        <v>243</v>
      </c>
      <c r="B160" s="21"/>
      <c r="C160" s="46">
        <f t="shared" ref="C160:H160" si="33">SUM(C161:C161)</f>
        <v>0</v>
      </c>
      <c r="D160" s="47">
        <f t="shared" si="33"/>
        <v>0</v>
      </c>
      <c r="E160" s="48">
        <f t="shared" si="33"/>
        <v>0</v>
      </c>
      <c r="F160" s="48">
        <f t="shared" si="33"/>
        <v>0</v>
      </c>
      <c r="G160" s="48">
        <f t="shared" si="33"/>
        <v>0</v>
      </c>
      <c r="H160" s="48">
        <f t="shared" si="33"/>
        <v>0</v>
      </c>
      <c r="I160" s="48">
        <f>H160-G160</f>
        <v>0</v>
      </c>
      <c r="J160" s="52" t="str">
        <f>IF(I160=0,"",I160/H160)</f>
        <v/>
      </c>
      <c r="K160" s="49">
        <f>SUM(K161)</f>
        <v>0</v>
      </c>
      <c r="AD160" s="2" t="s">
        <v>7</v>
      </c>
    </row>
    <row r="161" spans="1:30" ht="12.75" customHeight="1" x14ac:dyDescent="0.2">
      <c r="A161" s="34" t="s">
        <v>243</v>
      </c>
      <c r="B161" s="21"/>
      <c r="C161" s="41">
        <v>0</v>
      </c>
      <c r="D161" s="42">
        <v>0</v>
      </c>
      <c r="E161" s="43">
        <v>0</v>
      </c>
      <c r="F161" s="43">
        <v>0</v>
      </c>
      <c r="G161" s="43">
        <v>0</v>
      </c>
      <c r="H161" s="43">
        <v>0</v>
      </c>
      <c r="I161" s="24">
        <f>H161-G161</f>
        <v>0</v>
      </c>
      <c r="J161" s="25" t="str">
        <f>IF(I161=0,"",I161/H161)</f>
        <v/>
      </c>
      <c r="K161" s="44">
        <v>0</v>
      </c>
      <c r="AC161" s="2" t="s">
        <v>244</v>
      </c>
      <c r="AD161" s="2" t="s">
        <v>7</v>
      </c>
    </row>
    <row r="162" spans="1:30" ht="5.0999999999999996" customHeight="1" x14ac:dyDescent="0.2">
      <c r="A162" s="54"/>
      <c r="B162" s="21"/>
      <c r="C162" s="56"/>
      <c r="D162" s="57"/>
      <c r="E162" s="58"/>
      <c r="F162" s="58"/>
      <c r="G162" s="58"/>
      <c r="H162" s="58"/>
      <c r="I162" s="24"/>
      <c r="J162" s="25"/>
      <c r="K162" s="26"/>
    </row>
    <row r="163" spans="1:30" ht="12.75" customHeight="1" x14ac:dyDescent="0.2">
      <c r="A163" s="27" t="s">
        <v>245</v>
      </c>
      <c r="B163" s="21"/>
      <c r="C163" s="46">
        <f t="shared" ref="C163:H163" si="34">SUM(C164:C164)</f>
        <v>0</v>
      </c>
      <c r="D163" s="47">
        <f t="shared" si="34"/>
        <v>0</v>
      </c>
      <c r="E163" s="48">
        <f t="shared" si="34"/>
        <v>0</v>
      </c>
      <c r="F163" s="48">
        <f t="shared" si="34"/>
        <v>0</v>
      </c>
      <c r="G163" s="48">
        <f t="shared" si="34"/>
        <v>0</v>
      </c>
      <c r="H163" s="48">
        <f t="shared" si="34"/>
        <v>0</v>
      </c>
      <c r="I163" s="48">
        <f>H163-G163</f>
        <v>0</v>
      </c>
      <c r="J163" s="52" t="str">
        <f>IF(I163=0,"",I163/H163)</f>
        <v/>
      </c>
      <c r="K163" s="49">
        <f>SUM(K164)</f>
        <v>0</v>
      </c>
      <c r="AD163" s="2" t="s">
        <v>7</v>
      </c>
    </row>
    <row r="164" spans="1:30" ht="12.75" customHeight="1" x14ac:dyDescent="0.2">
      <c r="A164" s="34" t="s">
        <v>245</v>
      </c>
      <c r="B164" s="21"/>
      <c r="C164" s="41">
        <v>0</v>
      </c>
      <c r="D164" s="42">
        <v>0</v>
      </c>
      <c r="E164" s="43">
        <v>0</v>
      </c>
      <c r="F164" s="43">
        <v>0</v>
      </c>
      <c r="G164" s="43">
        <v>0</v>
      </c>
      <c r="H164" s="43">
        <v>0</v>
      </c>
      <c r="I164" s="24">
        <f>H164-G164</f>
        <v>0</v>
      </c>
      <c r="J164" s="25" t="str">
        <f>IF(I164=0,"",I164/H164)</f>
        <v/>
      </c>
      <c r="K164" s="44">
        <v>0</v>
      </c>
      <c r="AC164" s="2" t="s">
        <v>246</v>
      </c>
      <c r="AD164" s="2" t="s">
        <v>7</v>
      </c>
    </row>
    <row r="165" spans="1:30" ht="5.0999999999999996" customHeight="1" x14ac:dyDescent="0.2">
      <c r="A165" s="34"/>
      <c r="B165" s="21"/>
      <c r="C165" s="56"/>
      <c r="D165" s="57"/>
      <c r="E165" s="58"/>
      <c r="F165" s="58"/>
      <c r="G165" s="58"/>
      <c r="H165" s="58"/>
      <c r="I165" s="24"/>
      <c r="J165" s="25" t="str">
        <f>IF(I165=0,"",I165/H165)</f>
        <v/>
      </c>
      <c r="K165" s="26"/>
    </row>
    <row r="166" spans="1:30" ht="12.75" customHeight="1" x14ac:dyDescent="0.2">
      <c r="A166" s="59" t="s">
        <v>247</v>
      </c>
      <c r="B166" s="60">
        <v>1</v>
      </c>
      <c r="C166" s="61">
        <f t="shared" ref="C166:H166" si="35">C7+C75+C103+C110+C117+C135+C138+C148+C151+C154+C157+C160+C163</f>
        <v>143250096</v>
      </c>
      <c r="D166" s="62">
        <f t="shared" si="35"/>
        <v>69510438</v>
      </c>
      <c r="E166" s="63">
        <f t="shared" si="35"/>
        <v>72657879</v>
      </c>
      <c r="F166" s="63">
        <f t="shared" si="35"/>
        <v>7773912</v>
      </c>
      <c r="G166" s="63">
        <f t="shared" si="35"/>
        <v>69683227</v>
      </c>
      <c r="H166" s="63">
        <f t="shared" si="35"/>
        <v>72657879</v>
      </c>
      <c r="I166" s="63">
        <f>H166-G166</f>
        <v>2974652</v>
      </c>
      <c r="J166" s="64">
        <f>IF(I166=0,"",I166/H166)</f>
        <v>4.0940528968647708E-2</v>
      </c>
      <c r="K166" s="65">
        <f>K7+K75+K103+K110+K117+K135+K138+K148+K151+K154+K157+K160+K163</f>
        <v>69510438</v>
      </c>
    </row>
    <row r="167" spans="1:30" ht="12.75" customHeight="1" x14ac:dyDescent="0.2">
      <c r="A167" s="66"/>
      <c r="C167" s="68"/>
      <c r="D167" s="68"/>
      <c r="E167" s="68"/>
      <c r="F167" s="68"/>
      <c r="G167" s="68"/>
      <c r="H167" s="68"/>
      <c r="I167" s="68"/>
      <c r="J167" s="69"/>
      <c r="K167" s="68"/>
    </row>
    <row r="168" spans="1:30" ht="12.75" customHeight="1" x14ac:dyDescent="0.2">
      <c r="A168" s="70" t="str">
        <f>head27a</f>
        <v>References</v>
      </c>
      <c r="C168" s="71"/>
      <c r="D168" s="71"/>
      <c r="E168" s="71"/>
      <c r="F168" s="71"/>
      <c r="G168" s="71"/>
      <c r="H168" s="71"/>
      <c r="I168" s="71"/>
      <c r="J168" s="71"/>
      <c r="K168" s="71"/>
    </row>
    <row r="169" spans="1:30" ht="12.75" customHeight="1" x14ac:dyDescent="0.2">
      <c r="A169" s="72" t="s">
        <v>248</v>
      </c>
      <c r="C169" s="71"/>
      <c r="D169" s="71"/>
      <c r="E169" s="71"/>
      <c r="F169" s="71"/>
      <c r="G169" s="71"/>
      <c r="H169" s="71"/>
      <c r="I169" s="71"/>
      <c r="J169" s="71"/>
      <c r="K169" s="71"/>
    </row>
    <row r="170" spans="1:30" ht="11.25" customHeight="1" x14ac:dyDescent="0.2">
      <c r="C170" s="71"/>
      <c r="D170" s="71"/>
      <c r="E170" s="71"/>
      <c r="F170" s="71"/>
      <c r="G170" s="71"/>
      <c r="H170" s="71"/>
      <c r="I170" s="71"/>
      <c r="J170" s="71"/>
      <c r="K170" s="71"/>
    </row>
    <row r="171" spans="1:30" ht="11.25" customHeight="1" x14ac:dyDescent="0.2">
      <c r="A171" s="73" t="s">
        <v>249</v>
      </c>
      <c r="B171" s="74"/>
      <c r="C171" s="75">
        <f>C166+[1]SC13b!C166+[1]SC13e!C166-'[1]C5-Capex'!C40</f>
        <v>81505716.420000002</v>
      </c>
      <c r="D171" s="75">
        <f>D166+[1]SC13b!D166+[1]SC13e!D166-'[1]C5-Capex'!D40</f>
        <v>0</v>
      </c>
      <c r="E171" s="75">
        <f>E166+[1]SC13b!E166+[1]SC13e!E166-'[1]C5-Capex'!E40</f>
        <v>0</v>
      </c>
      <c r="F171" s="75">
        <f>F166+[1]SC13b!F166+[1]SC13e!F166-'[1]C5-Capex'!F40</f>
        <v>0</v>
      </c>
      <c r="G171" s="75">
        <f>G166+[1]SC13b!G166+[1]SC13e!G166-'[1]C5-Capex'!G40</f>
        <v>0</v>
      </c>
      <c r="H171" s="75">
        <f>H166+[1]SC13b!H166+[1]SC13e!H166-'[1]C5-Capex'!H40</f>
        <v>0</v>
      </c>
      <c r="I171" s="75"/>
      <c r="J171" s="75"/>
      <c r="K171" s="75">
        <f>K166+[1]SC13b!K166+[1]SC13e!K166-'[1]C5-Capex'!K40</f>
        <v>0</v>
      </c>
    </row>
    <row r="172" spans="1:30" ht="11.25" customHeight="1" x14ac:dyDescent="0.2"/>
    <row r="173" spans="1:30" ht="11.25" customHeight="1" x14ac:dyDescent="0.2"/>
    <row r="174" spans="1:30" ht="11.25" customHeight="1" x14ac:dyDescent="0.2"/>
    <row r="175" spans="1:30" ht="11.25" customHeight="1" x14ac:dyDescent="0.2"/>
    <row r="176" spans="1:30" ht="11.25" customHeight="1" x14ac:dyDescent="0.2"/>
    <row r="177" ht="11.25" customHeight="1" x14ac:dyDescent="0.2"/>
    <row r="178" ht="11.25" customHeight="1" x14ac:dyDescent="0.2"/>
    <row r="179" ht="11.25" customHeight="1" x14ac:dyDescent="0.2"/>
    <row r="180" ht="11.25" customHeight="1" x14ac:dyDescent="0.2"/>
    <row r="181" ht="11.25" customHeight="1" x14ac:dyDescent="0.2"/>
    <row r="182" ht="11.25" customHeight="1" x14ac:dyDescent="0.2"/>
    <row r="183" ht="11.25" customHeight="1" x14ac:dyDescent="0.2"/>
    <row r="184" ht="11.25" customHeight="1" x14ac:dyDescent="0.2"/>
    <row r="185" ht="11.25" customHeight="1" x14ac:dyDescent="0.2"/>
    <row r="186" ht="11.25" customHeight="1" x14ac:dyDescent="0.2"/>
    <row r="187" ht="11.25" customHeight="1" x14ac:dyDescent="0.2"/>
    <row r="188" ht="11.25" customHeight="1" x14ac:dyDescent="0.2"/>
    <row r="189" ht="11.25" customHeight="1" x14ac:dyDescent="0.2"/>
    <row r="190" ht="11.25" customHeight="1" x14ac:dyDescent="0.2"/>
    <row r="191" ht="11.25" customHeight="1" x14ac:dyDescent="0.2"/>
    <row r="192" ht="11.25" customHeight="1" x14ac:dyDescent="0.2"/>
    <row r="193" ht="11.25" customHeight="1" x14ac:dyDescent="0.2"/>
    <row r="194" ht="11.25" customHeight="1" x14ac:dyDescent="0.2"/>
    <row r="195" ht="11.25" customHeight="1" x14ac:dyDescent="0.2"/>
    <row r="196" ht="11.25" customHeight="1" x14ac:dyDescent="0.2"/>
    <row r="197" ht="11.25" customHeight="1" x14ac:dyDescent="0.2"/>
    <row r="198" ht="11.25" customHeight="1" x14ac:dyDescent="0.2"/>
    <row r="199" ht="11.25" customHeight="1" x14ac:dyDescent="0.2"/>
    <row r="200" ht="11.25" customHeight="1" x14ac:dyDescent="0.2"/>
    <row r="201" ht="11.25" customHeight="1" x14ac:dyDescent="0.2"/>
    <row r="202" ht="11.25" customHeight="1" x14ac:dyDescent="0.2"/>
    <row r="203" ht="11.25" customHeight="1" x14ac:dyDescent="0.2"/>
    <row r="204" ht="11.25" customHeight="1" x14ac:dyDescent="0.2"/>
    <row r="205" ht="11.25" customHeight="1" x14ac:dyDescent="0.2"/>
    <row r="206" ht="11.25" customHeight="1" x14ac:dyDescent="0.2"/>
  </sheetData>
  <mergeCells count="3">
    <mergeCell ref="A1:K1"/>
    <mergeCell ref="A2:A3"/>
    <mergeCell ref="B2:B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B2F34-BE37-40F9-83EE-E16CB223472D}">
  <dimension ref="A1:K166"/>
  <sheetViews>
    <sheetView workbookViewId="0">
      <selection activeCell="D172" sqref="D172"/>
    </sheetView>
  </sheetViews>
  <sheetFormatPr defaultRowHeight="14.4" x14ac:dyDescent="0.3"/>
  <cols>
    <col min="1" max="1" width="45.5546875" bestFit="1" customWidth="1"/>
  </cols>
  <sheetData>
    <row r="1" spans="1:11" x14ac:dyDescent="0.3">
      <c r="A1" s="76" t="str">
        <f>Zondo&amp; " - "&amp;S71Sb&amp; " - "&amp;Head57</f>
        <v>KZN293 Ndwedwe - Supporting Table SC13b Monthly Budget Statement - capital expenditure on renewal of existing assets by asset class - M12 June</v>
      </c>
      <c r="B1" s="76"/>
      <c r="C1" s="76"/>
      <c r="D1" s="76"/>
      <c r="E1" s="76"/>
      <c r="F1" s="76"/>
      <c r="G1" s="76"/>
      <c r="H1" s="76"/>
      <c r="I1" s="76"/>
      <c r="J1" s="76"/>
      <c r="K1" s="76"/>
    </row>
    <row r="2" spans="1:11" x14ac:dyDescent="0.3">
      <c r="A2" s="77" t="str">
        <f>desc</f>
        <v>Description</v>
      </c>
      <c r="B2" s="79" t="str">
        <f>head27</f>
        <v>Ref</v>
      </c>
      <c r="C2" s="3" t="str">
        <f>Head1</f>
        <v>2021/22</v>
      </c>
      <c r="D2" s="4" t="str">
        <f>Head2</f>
        <v>Budget Year 2022/23</v>
      </c>
      <c r="E2" s="5"/>
      <c r="F2" s="5"/>
      <c r="G2" s="5"/>
      <c r="H2" s="5"/>
      <c r="I2" s="5"/>
      <c r="J2" s="5"/>
      <c r="K2" s="6"/>
    </row>
    <row r="3" spans="1:11" ht="20.399999999999999" x14ac:dyDescent="0.3">
      <c r="A3" s="78"/>
      <c r="B3" s="80"/>
      <c r="C3" s="7" t="str">
        <f>Head5</f>
        <v>Audited Outcome</v>
      </c>
      <c r="D3" s="8" t="str">
        <f>Head6</f>
        <v>Original Budget</v>
      </c>
      <c r="E3" s="9" t="str">
        <f>Head7</f>
        <v>Adjusted Budget</v>
      </c>
      <c r="F3" s="9" t="str">
        <f>Head38</f>
        <v>Monthly actual</v>
      </c>
      <c r="G3" s="9" t="str">
        <f>Head39</f>
        <v>YearTD actual</v>
      </c>
      <c r="H3" s="9" t="str">
        <f>Head40</f>
        <v>YearTD budget</v>
      </c>
      <c r="I3" s="9" t="str">
        <f>Head41</f>
        <v>YTD variance</v>
      </c>
      <c r="J3" s="10" t="str">
        <f>Head41</f>
        <v>YTD variance</v>
      </c>
      <c r="K3" s="11" t="str">
        <f>Head8</f>
        <v>Full Year Forecast</v>
      </c>
    </row>
    <row r="4" spans="1:11" x14ac:dyDescent="0.3">
      <c r="A4" s="12" t="s">
        <v>0</v>
      </c>
      <c r="B4" s="13">
        <v>1</v>
      </c>
      <c r="C4" s="14"/>
      <c r="D4" s="15"/>
      <c r="E4" s="16"/>
      <c r="F4" s="17"/>
      <c r="G4" s="17"/>
      <c r="H4" s="17"/>
      <c r="I4" s="17"/>
      <c r="J4" s="18" t="s">
        <v>1</v>
      </c>
      <c r="K4" s="19"/>
    </row>
    <row r="5" spans="1:11" x14ac:dyDescent="0.3">
      <c r="A5" s="20" t="s">
        <v>250</v>
      </c>
      <c r="B5" s="21"/>
      <c r="C5" s="22"/>
      <c r="D5" s="23"/>
      <c r="E5" s="24"/>
      <c r="F5" s="24"/>
      <c r="G5" s="24"/>
      <c r="H5" s="24"/>
      <c r="I5" s="24"/>
      <c r="J5" s="25"/>
      <c r="K5" s="26"/>
    </row>
    <row r="6" spans="1:11" x14ac:dyDescent="0.3">
      <c r="A6" s="27"/>
      <c r="B6" s="21"/>
      <c r="C6" s="22"/>
      <c r="D6" s="23"/>
      <c r="E6" s="24"/>
      <c r="F6" s="24"/>
      <c r="G6" s="24"/>
      <c r="H6" s="24"/>
      <c r="I6" s="24"/>
      <c r="J6" s="25"/>
      <c r="K6" s="26"/>
    </row>
    <row r="7" spans="1:11" x14ac:dyDescent="0.3">
      <c r="A7" s="27" t="s">
        <v>3</v>
      </c>
      <c r="B7" s="21"/>
      <c r="C7" s="28">
        <f t="shared" ref="C7:H7" si="0">C8+C13+C17+C27+C38+C45+C53+C63+C69</f>
        <v>7582322</v>
      </c>
      <c r="D7" s="29">
        <f t="shared" si="0"/>
        <v>0</v>
      </c>
      <c r="E7" s="30">
        <f t="shared" si="0"/>
        <v>0</v>
      </c>
      <c r="F7" s="30">
        <f t="shared" si="0"/>
        <v>0</v>
      </c>
      <c r="G7" s="30">
        <f t="shared" si="0"/>
        <v>0</v>
      </c>
      <c r="H7" s="30">
        <f t="shared" si="0"/>
        <v>0</v>
      </c>
      <c r="I7" s="31">
        <f t="shared" ref="I7:I133" si="1">H7-G7</f>
        <v>0</v>
      </c>
      <c r="J7" s="32" t="str">
        <f t="shared" ref="J7:J136" si="2">IF(I7=0,"",I7/H7)</f>
        <v/>
      </c>
      <c r="K7" s="33">
        <f>K8+K13+K17+K27+K38+K45+K53+K63+K69</f>
        <v>0</v>
      </c>
    </row>
    <row r="8" spans="1:11" x14ac:dyDescent="0.3">
      <c r="A8" s="34" t="s">
        <v>4</v>
      </c>
      <c r="B8" s="21"/>
      <c r="C8" s="35">
        <f t="shared" ref="C8:H8" si="3">SUM(C9:C12)</f>
        <v>7582322</v>
      </c>
      <c r="D8" s="36">
        <f t="shared" si="3"/>
        <v>0</v>
      </c>
      <c r="E8" s="37">
        <f t="shared" si="3"/>
        <v>0</v>
      </c>
      <c r="F8" s="37">
        <f t="shared" si="3"/>
        <v>0</v>
      </c>
      <c r="G8" s="37">
        <f t="shared" si="3"/>
        <v>0</v>
      </c>
      <c r="H8" s="37">
        <f t="shared" si="3"/>
        <v>0</v>
      </c>
      <c r="I8" s="23">
        <f t="shared" si="1"/>
        <v>0</v>
      </c>
      <c r="J8" s="38" t="str">
        <f t="shared" si="2"/>
        <v/>
      </c>
      <c r="K8" s="39">
        <f>SUM(K9:K12)</f>
        <v>0</v>
      </c>
    </row>
    <row r="9" spans="1:11" hidden="1" x14ac:dyDescent="0.3">
      <c r="A9" s="40" t="s">
        <v>5</v>
      </c>
      <c r="B9" s="21"/>
      <c r="C9" s="41">
        <v>7582322</v>
      </c>
      <c r="D9" s="42">
        <v>0</v>
      </c>
      <c r="E9" s="43">
        <v>0</v>
      </c>
      <c r="F9" s="43">
        <v>0</v>
      </c>
      <c r="G9" s="43">
        <v>0</v>
      </c>
      <c r="H9" s="43">
        <v>0</v>
      </c>
      <c r="I9" s="23">
        <f t="shared" si="1"/>
        <v>0</v>
      </c>
      <c r="J9" s="38" t="str">
        <f t="shared" si="2"/>
        <v/>
      </c>
      <c r="K9" s="44">
        <v>0</v>
      </c>
    </row>
    <row r="10" spans="1:11" hidden="1" x14ac:dyDescent="0.3">
      <c r="A10" s="40" t="s">
        <v>8</v>
      </c>
      <c r="B10" s="21"/>
      <c r="C10" s="41">
        <v>0</v>
      </c>
      <c r="D10" s="42">
        <v>0</v>
      </c>
      <c r="E10" s="43">
        <v>0</v>
      </c>
      <c r="F10" s="43">
        <v>0</v>
      </c>
      <c r="G10" s="43">
        <v>0</v>
      </c>
      <c r="H10" s="43">
        <v>0</v>
      </c>
      <c r="I10" s="23">
        <f t="shared" si="1"/>
        <v>0</v>
      </c>
      <c r="J10" s="38" t="str">
        <f t="shared" si="2"/>
        <v/>
      </c>
      <c r="K10" s="44">
        <v>0</v>
      </c>
    </row>
    <row r="11" spans="1:11" hidden="1" x14ac:dyDescent="0.3">
      <c r="A11" s="40" t="s">
        <v>10</v>
      </c>
      <c r="B11" s="21"/>
      <c r="C11" s="41">
        <v>0</v>
      </c>
      <c r="D11" s="42">
        <v>0</v>
      </c>
      <c r="E11" s="43">
        <v>0</v>
      </c>
      <c r="F11" s="43">
        <v>0</v>
      </c>
      <c r="G11" s="43">
        <v>0</v>
      </c>
      <c r="H11" s="43">
        <v>0</v>
      </c>
      <c r="I11" s="23">
        <f t="shared" si="1"/>
        <v>0</v>
      </c>
      <c r="J11" s="38" t="str">
        <f t="shared" si="2"/>
        <v/>
      </c>
      <c r="K11" s="44">
        <v>0</v>
      </c>
    </row>
    <row r="12" spans="1:11" hidden="1" x14ac:dyDescent="0.3">
      <c r="A12" s="40" t="s">
        <v>12</v>
      </c>
      <c r="B12" s="21"/>
      <c r="C12" s="41">
        <v>0</v>
      </c>
      <c r="D12" s="42">
        <v>0</v>
      </c>
      <c r="E12" s="43">
        <v>0</v>
      </c>
      <c r="F12" s="43">
        <v>0</v>
      </c>
      <c r="G12" s="43">
        <v>0</v>
      </c>
      <c r="H12" s="43">
        <v>0</v>
      </c>
      <c r="I12" s="23">
        <f t="shared" si="1"/>
        <v>0</v>
      </c>
      <c r="J12" s="38" t="str">
        <f t="shared" si="2"/>
        <v/>
      </c>
      <c r="K12" s="44">
        <v>0</v>
      </c>
    </row>
    <row r="13" spans="1:11" hidden="1" x14ac:dyDescent="0.3">
      <c r="A13" s="34" t="s">
        <v>14</v>
      </c>
      <c r="B13" s="21"/>
      <c r="C13" s="22">
        <f t="shared" ref="C13:H13" si="4">SUM(C14:C16)</f>
        <v>0</v>
      </c>
      <c r="D13" s="45">
        <f t="shared" si="4"/>
        <v>0</v>
      </c>
      <c r="E13" s="24">
        <f t="shared" si="4"/>
        <v>0</v>
      </c>
      <c r="F13" s="24">
        <f t="shared" si="4"/>
        <v>0</v>
      </c>
      <c r="G13" s="24">
        <f t="shared" si="4"/>
        <v>0</v>
      </c>
      <c r="H13" s="24">
        <f t="shared" si="4"/>
        <v>0</v>
      </c>
      <c r="I13" s="23">
        <f t="shared" si="1"/>
        <v>0</v>
      </c>
      <c r="J13" s="38" t="str">
        <f t="shared" si="2"/>
        <v/>
      </c>
      <c r="K13" s="26">
        <f>SUM(K14:K16)</f>
        <v>0</v>
      </c>
    </row>
    <row r="14" spans="1:11" hidden="1" x14ac:dyDescent="0.3">
      <c r="A14" s="40" t="s">
        <v>15</v>
      </c>
      <c r="B14" s="21"/>
      <c r="C14" s="41">
        <v>0</v>
      </c>
      <c r="D14" s="42">
        <v>0</v>
      </c>
      <c r="E14" s="43">
        <v>0</v>
      </c>
      <c r="F14" s="43">
        <v>0</v>
      </c>
      <c r="G14" s="43">
        <v>0</v>
      </c>
      <c r="H14" s="43">
        <v>0</v>
      </c>
      <c r="I14" s="23">
        <f t="shared" si="1"/>
        <v>0</v>
      </c>
      <c r="J14" s="38" t="str">
        <f t="shared" si="2"/>
        <v/>
      </c>
      <c r="K14" s="44">
        <v>0</v>
      </c>
    </row>
    <row r="15" spans="1:11" hidden="1" x14ac:dyDescent="0.3">
      <c r="A15" s="40" t="s">
        <v>17</v>
      </c>
      <c r="B15" s="21"/>
      <c r="C15" s="41">
        <v>0</v>
      </c>
      <c r="D15" s="42">
        <v>0</v>
      </c>
      <c r="E15" s="43">
        <v>0</v>
      </c>
      <c r="F15" s="43">
        <v>0</v>
      </c>
      <c r="G15" s="43">
        <v>0</v>
      </c>
      <c r="H15" s="43">
        <v>0</v>
      </c>
      <c r="I15" s="23">
        <f t="shared" si="1"/>
        <v>0</v>
      </c>
      <c r="J15" s="38" t="str">
        <f t="shared" si="2"/>
        <v/>
      </c>
      <c r="K15" s="44">
        <v>0</v>
      </c>
    </row>
    <row r="16" spans="1:11" hidden="1" x14ac:dyDescent="0.3">
      <c r="A16" s="40" t="s">
        <v>19</v>
      </c>
      <c r="B16" s="21"/>
      <c r="C16" s="41">
        <v>0</v>
      </c>
      <c r="D16" s="42">
        <v>0</v>
      </c>
      <c r="E16" s="43">
        <v>0</v>
      </c>
      <c r="F16" s="43">
        <v>0</v>
      </c>
      <c r="G16" s="43">
        <v>0</v>
      </c>
      <c r="H16" s="43">
        <v>0</v>
      </c>
      <c r="I16" s="23">
        <f t="shared" si="1"/>
        <v>0</v>
      </c>
      <c r="J16" s="38" t="str">
        <f t="shared" si="2"/>
        <v/>
      </c>
      <c r="K16" s="44">
        <v>0</v>
      </c>
    </row>
    <row r="17" spans="1:11" hidden="1" x14ac:dyDescent="0.3">
      <c r="A17" s="34" t="s">
        <v>21</v>
      </c>
      <c r="B17" s="21"/>
      <c r="C17" s="22">
        <f t="shared" ref="C17:H17" si="5">SUM(C18:C26)</f>
        <v>0</v>
      </c>
      <c r="D17" s="45">
        <f t="shared" si="5"/>
        <v>0</v>
      </c>
      <c r="E17" s="24">
        <f t="shared" si="5"/>
        <v>0</v>
      </c>
      <c r="F17" s="24">
        <f t="shared" si="5"/>
        <v>0</v>
      </c>
      <c r="G17" s="24">
        <f t="shared" si="5"/>
        <v>0</v>
      </c>
      <c r="H17" s="24">
        <f t="shared" si="5"/>
        <v>0</v>
      </c>
      <c r="I17" s="23">
        <f t="shared" si="1"/>
        <v>0</v>
      </c>
      <c r="J17" s="38" t="str">
        <f t="shared" si="2"/>
        <v/>
      </c>
      <c r="K17" s="26">
        <f>SUM(K18:K26)</f>
        <v>0</v>
      </c>
    </row>
    <row r="18" spans="1:11" hidden="1" x14ac:dyDescent="0.3">
      <c r="A18" s="40" t="s">
        <v>22</v>
      </c>
      <c r="B18" s="21"/>
      <c r="C18" s="41">
        <v>0</v>
      </c>
      <c r="D18" s="42">
        <v>0</v>
      </c>
      <c r="E18" s="43">
        <v>0</v>
      </c>
      <c r="F18" s="43">
        <v>0</v>
      </c>
      <c r="G18" s="43">
        <v>0</v>
      </c>
      <c r="H18" s="43">
        <v>0</v>
      </c>
      <c r="I18" s="23">
        <f t="shared" si="1"/>
        <v>0</v>
      </c>
      <c r="J18" s="38" t="str">
        <f t="shared" si="2"/>
        <v/>
      </c>
      <c r="K18" s="44">
        <v>0</v>
      </c>
    </row>
    <row r="19" spans="1:11" hidden="1" x14ac:dyDescent="0.3">
      <c r="A19" s="40" t="s">
        <v>24</v>
      </c>
      <c r="B19" s="21"/>
      <c r="C19" s="41">
        <v>0</v>
      </c>
      <c r="D19" s="42">
        <v>0</v>
      </c>
      <c r="E19" s="43">
        <v>0</v>
      </c>
      <c r="F19" s="43">
        <v>0</v>
      </c>
      <c r="G19" s="43">
        <v>0</v>
      </c>
      <c r="H19" s="43">
        <v>0</v>
      </c>
      <c r="I19" s="23">
        <f t="shared" si="1"/>
        <v>0</v>
      </c>
      <c r="J19" s="38" t="str">
        <f t="shared" si="2"/>
        <v/>
      </c>
      <c r="K19" s="44">
        <v>0</v>
      </c>
    </row>
    <row r="20" spans="1:11" hidden="1" x14ac:dyDescent="0.3">
      <c r="A20" s="40" t="s">
        <v>26</v>
      </c>
      <c r="B20" s="21"/>
      <c r="C20" s="41">
        <v>0</v>
      </c>
      <c r="D20" s="42">
        <v>0</v>
      </c>
      <c r="E20" s="43">
        <v>0</v>
      </c>
      <c r="F20" s="43">
        <v>0</v>
      </c>
      <c r="G20" s="43">
        <v>0</v>
      </c>
      <c r="H20" s="43">
        <v>0</v>
      </c>
      <c r="I20" s="23">
        <f t="shared" si="1"/>
        <v>0</v>
      </c>
      <c r="J20" s="38" t="str">
        <f t="shared" si="2"/>
        <v/>
      </c>
      <c r="K20" s="44">
        <v>0</v>
      </c>
    </row>
    <row r="21" spans="1:11" hidden="1" x14ac:dyDescent="0.3">
      <c r="A21" s="40" t="s">
        <v>28</v>
      </c>
      <c r="B21" s="21"/>
      <c r="C21" s="41">
        <v>0</v>
      </c>
      <c r="D21" s="42">
        <v>0</v>
      </c>
      <c r="E21" s="43">
        <v>0</v>
      </c>
      <c r="F21" s="43">
        <v>0</v>
      </c>
      <c r="G21" s="43">
        <v>0</v>
      </c>
      <c r="H21" s="43">
        <v>0</v>
      </c>
      <c r="I21" s="23">
        <f t="shared" si="1"/>
        <v>0</v>
      </c>
      <c r="J21" s="38" t="str">
        <f t="shared" si="2"/>
        <v/>
      </c>
      <c r="K21" s="44">
        <v>0</v>
      </c>
    </row>
    <row r="22" spans="1:11" hidden="1" x14ac:dyDescent="0.3">
      <c r="A22" s="40" t="s">
        <v>30</v>
      </c>
      <c r="B22" s="21"/>
      <c r="C22" s="41">
        <v>0</v>
      </c>
      <c r="D22" s="42">
        <v>0</v>
      </c>
      <c r="E22" s="43">
        <v>0</v>
      </c>
      <c r="F22" s="43">
        <v>0</v>
      </c>
      <c r="G22" s="43">
        <v>0</v>
      </c>
      <c r="H22" s="43">
        <v>0</v>
      </c>
      <c r="I22" s="23">
        <f t="shared" si="1"/>
        <v>0</v>
      </c>
      <c r="J22" s="38" t="str">
        <f t="shared" si="2"/>
        <v/>
      </c>
      <c r="K22" s="44">
        <v>0</v>
      </c>
    </row>
    <row r="23" spans="1:11" hidden="1" x14ac:dyDescent="0.3">
      <c r="A23" s="40" t="s">
        <v>32</v>
      </c>
      <c r="B23" s="21"/>
      <c r="C23" s="41">
        <v>0</v>
      </c>
      <c r="D23" s="42">
        <v>0</v>
      </c>
      <c r="E23" s="43">
        <v>0</v>
      </c>
      <c r="F23" s="43">
        <v>0</v>
      </c>
      <c r="G23" s="43">
        <v>0</v>
      </c>
      <c r="H23" s="43">
        <v>0</v>
      </c>
      <c r="I23" s="23">
        <f t="shared" si="1"/>
        <v>0</v>
      </c>
      <c r="J23" s="38" t="str">
        <f t="shared" si="2"/>
        <v/>
      </c>
      <c r="K23" s="44">
        <v>0</v>
      </c>
    </row>
    <row r="24" spans="1:11" hidden="1" x14ac:dyDescent="0.3">
      <c r="A24" s="40" t="s">
        <v>34</v>
      </c>
      <c r="B24" s="21"/>
      <c r="C24" s="41">
        <v>0</v>
      </c>
      <c r="D24" s="42">
        <v>0</v>
      </c>
      <c r="E24" s="43">
        <v>0</v>
      </c>
      <c r="F24" s="43">
        <v>0</v>
      </c>
      <c r="G24" s="43">
        <v>0</v>
      </c>
      <c r="H24" s="43">
        <v>0</v>
      </c>
      <c r="I24" s="23">
        <f t="shared" si="1"/>
        <v>0</v>
      </c>
      <c r="J24" s="38" t="str">
        <f t="shared" si="2"/>
        <v/>
      </c>
      <c r="K24" s="44">
        <v>0</v>
      </c>
    </row>
    <row r="25" spans="1:11" hidden="1" x14ac:dyDescent="0.3">
      <c r="A25" s="40" t="s">
        <v>36</v>
      </c>
      <c r="B25" s="21"/>
      <c r="C25" s="41">
        <v>0</v>
      </c>
      <c r="D25" s="42">
        <v>0</v>
      </c>
      <c r="E25" s="43">
        <v>0</v>
      </c>
      <c r="F25" s="43">
        <v>0</v>
      </c>
      <c r="G25" s="43">
        <v>0</v>
      </c>
      <c r="H25" s="43">
        <v>0</v>
      </c>
      <c r="I25" s="23">
        <f t="shared" si="1"/>
        <v>0</v>
      </c>
      <c r="J25" s="38" t="str">
        <f t="shared" si="2"/>
        <v/>
      </c>
      <c r="K25" s="44">
        <v>0</v>
      </c>
    </row>
    <row r="26" spans="1:11" hidden="1" x14ac:dyDescent="0.3">
      <c r="A26" s="40" t="s">
        <v>12</v>
      </c>
      <c r="B26" s="21"/>
      <c r="C26" s="41">
        <v>0</v>
      </c>
      <c r="D26" s="42">
        <v>0</v>
      </c>
      <c r="E26" s="43">
        <v>0</v>
      </c>
      <c r="F26" s="43">
        <v>0</v>
      </c>
      <c r="G26" s="43">
        <v>0</v>
      </c>
      <c r="H26" s="43">
        <v>0</v>
      </c>
      <c r="I26" s="23">
        <f t="shared" si="1"/>
        <v>0</v>
      </c>
      <c r="J26" s="38" t="str">
        <f t="shared" si="2"/>
        <v/>
      </c>
      <c r="K26" s="44">
        <v>0</v>
      </c>
    </row>
    <row r="27" spans="1:11" hidden="1" x14ac:dyDescent="0.3">
      <c r="A27" s="34" t="s">
        <v>39</v>
      </c>
      <c r="B27" s="21"/>
      <c r="C27" s="22">
        <f t="shared" ref="C27:H27" si="6">SUM(C28:C37)</f>
        <v>0</v>
      </c>
      <c r="D27" s="45">
        <f t="shared" si="6"/>
        <v>0</v>
      </c>
      <c r="E27" s="24">
        <f t="shared" si="6"/>
        <v>0</v>
      </c>
      <c r="F27" s="24">
        <f t="shared" si="6"/>
        <v>0</v>
      </c>
      <c r="G27" s="24">
        <f t="shared" si="6"/>
        <v>0</v>
      </c>
      <c r="H27" s="24">
        <f t="shared" si="6"/>
        <v>0</v>
      </c>
      <c r="I27" s="23">
        <f t="shared" si="1"/>
        <v>0</v>
      </c>
      <c r="J27" s="38" t="str">
        <f t="shared" si="2"/>
        <v/>
      </c>
      <c r="K27" s="26">
        <f>SUM(K28:K37)</f>
        <v>0</v>
      </c>
    </row>
    <row r="28" spans="1:11" hidden="1" x14ac:dyDescent="0.3">
      <c r="A28" s="40" t="s">
        <v>40</v>
      </c>
      <c r="B28" s="21"/>
      <c r="C28" s="41">
        <v>0</v>
      </c>
      <c r="D28" s="42">
        <v>0</v>
      </c>
      <c r="E28" s="43">
        <v>0</v>
      </c>
      <c r="F28" s="43">
        <v>0</v>
      </c>
      <c r="G28" s="43">
        <v>0</v>
      </c>
      <c r="H28" s="43">
        <v>0</v>
      </c>
      <c r="I28" s="23">
        <f t="shared" si="1"/>
        <v>0</v>
      </c>
      <c r="J28" s="38" t="str">
        <f t="shared" si="2"/>
        <v/>
      </c>
      <c r="K28" s="44">
        <v>0</v>
      </c>
    </row>
    <row r="29" spans="1:11" hidden="1" x14ac:dyDescent="0.3">
      <c r="A29" s="40" t="s">
        <v>42</v>
      </c>
      <c r="B29" s="21"/>
      <c r="C29" s="41">
        <v>0</v>
      </c>
      <c r="D29" s="42">
        <v>0</v>
      </c>
      <c r="E29" s="43">
        <v>0</v>
      </c>
      <c r="F29" s="43">
        <v>0</v>
      </c>
      <c r="G29" s="43">
        <v>0</v>
      </c>
      <c r="H29" s="43">
        <v>0</v>
      </c>
      <c r="I29" s="23">
        <f t="shared" si="1"/>
        <v>0</v>
      </c>
      <c r="J29" s="38" t="str">
        <f t="shared" si="2"/>
        <v/>
      </c>
      <c r="K29" s="44">
        <v>0</v>
      </c>
    </row>
    <row r="30" spans="1:11" hidden="1" x14ac:dyDescent="0.3">
      <c r="A30" s="40" t="s">
        <v>44</v>
      </c>
      <c r="B30" s="21"/>
      <c r="C30" s="41">
        <v>0</v>
      </c>
      <c r="D30" s="42">
        <v>0</v>
      </c>
      <c r="E30" s="43">
        <v>0</v>
      </c>
      <c r="F30" s="43">
        <v>0</v>
      </c>
      <c r="G30" s="43">
        <v>0</v>
      </c>
      <c r="H30" s="43">
        <v>0</v>
      </c>
      <c r="I30" s="23">
        <f t="shared" si="1"/>
        <v>0</v>
      </c>
      <c r="J30" s="38" t="str">
        <f t="shared" si="2"/>
        <v/>
      </c>
      <c r="K30" s="44">
        <v>0</v>
      </c>
    </row>
    <row r="31" spans="1:11" hidden="1" x14ac:dyDescent="0.3">
      <c r="A31" s="40" t="s">
        <v>46</v>
      </c>
      <c r="B31" s="21"/>
      <c r="C31" s="41">
        <v>0</v>
      </c>
      <c r="D31" s="42">
        <v>0</v>
      </c>
      <c r="E31" s="43">
        <v>0</v>
      </c>
      <c r="F31" s="43">
        <v>0</v>
      </c>
      <c r="G31" s="43">
        <v>0</v>
      </c>
      <c r="H31" s="43">
        <v>0</v>
      </c>
      <c r="I31" s="23">
        <f t="shared" si="1"/>
        <v>0</v>
      </c>
      <c r="J31" s="38" t="str">
        <f t="shared" si="2"/>
        <v/>
      </c>
      <c r="K31" s="44">
        <v>0</v>
      </c>
    </row>
    <row r="32" spans="1:11" hidden="1" x14ac:dyDescent="0.3">
      <c r="A32" s="40" t="s">
        <v>48</v>
      </c>
      <c r="B32" s="21"/>
      <c r="C32" s="41">
        <v>0</v>
      </c>
      <c r="D32" s="42">
        <v>0</v>
      </c>
      <c r="E32" s="43">
        <v>0</v>
      </c>
      <c r="F32" s="43">
        <v>0</v>
      </c>
      <c r="G32" s="43">
        <v>0</v>
      </c>
      <c r="H32" s="43">
        <v>0</v>
      </c>
      <c r="I32" s="23">
        <f t="shared" si="1"/>
        <v>0</v>
      </c>
      <c r="J32" s="38" t="str">
        <f t="shared" si="2"/>
        <v/>
      </c>
      <c r="K32" s="44">
        <v>0</v>
      </c>
    </row>
    <row r="33" spans="1:11" hidden="1" x14ac:dyDescent="0.3">
      <c r="A33" s="40" t="s">
        <v>50</v>
      </c>
      <c r="B33" s="21"/>
      <c r="C33" s="41">
        <v>0</v>
      </c>
      <c r="D33" s="42">
        <v>0</v>
      </c>
      <c r="E33" s="43">
        <v>0</v>
      </c>
      <c r="F33" s="43">
        <v>0</v>
      </c>
      <c r="G33" s="43">
        <v>0</v>
      </c>
      <c r="H33" s="43">
        <v>0</v>
      </c>
      <c r="I33" s="23">
        <f t="shared" si="1"/>
        <v>0</v>
      </c>
      <c r="J33" s="38" t="str">
        <f t="shared" si="2"/>
        <v/>
      </c>
      <c r="K33" s="44">
        <v>0</v>
      </c>
    </row>
    <row r="34" spans="1:11" hidden="1" x14ac:dyDescent="0.3">
      <c r="A34" s="40" t="s">
        <v>52</v>
      </c>
      <c r="B34" s="21"/>
      <c r="C34" s="41">
        <v>0</v>
      </c>
      <c r="D34" s="42">
        <v>0</v>
      </c>
      <c r="E34" s="43">
        <v>0</v>
      </c>
      <c r="F34" s="43">
        <v>0</v>
      </c>
      <c r="G34" s="43">
        <v>0</v>
      </c>
      <c r="H34" s="43">
        <v>0</v>
      </c>
      <c r="I34" s="23">
        <f t="shared" si="1"/>
        <v>0</v>
      </c>
      <c r="J34" s="38" t="str">
        <f t="shared" si="2"/>
        <v/>
      </c>
      <c r="K34" s="44">
        <v>0</v>
      </c>
    </row>
    <row r="35" spans="1:11" hidden="1" x14ac:dyDescent="0.3">
      <c r="A35" s="40" t="s">
        <v>54</v>
      </c>
      <c r="B35" s="21"/>
      <c r="C35" s="41">
        <v>0</v>
      </c>
      <c r="D35" s="42">
        <v>0</v>
      </c>
      <c r="E35" s="43">
        <v>0</v>
      </c>
      <c r="F35" s="43">
        <v>0</v>
      </c>
      <c r="G35" s="43">
        <v>0</v>
      </c>
      <c r="H35" s="43">
        <v>0</v>
      </c>
      <c r="I35" s="23">
        <f t="shared" si="1"/>
        <v>0</v>
      </c>
      <c r="J35" s="38" t="str">
        <f t="shared" si="2"/>
        <v/>
      </c>
      <c r="K35" s="44">
        <v>0</v>
      </c>
    </row>
    <row r="36" spans="1:11" hidden="1" x14ac:dyDescent="0.3">
      <c r="A36" s="40" t="s">
        <v>56</v>
      </c>
      <c r="B36" s="21"/>
      <c r="C36" s="41">
        <v>0</v>
      </c>
      <c r="D36" s="42">
        <v>0</v>
      </c>
      <c r="E36" s="43">
        <v>0</v>
      </c>
      <c r="F36" s="43">
        <v>0</v>
      </c>
      <c r="G36" s="43">
        <v>0</v>
      </c>
      <c r="H36" s="43">
        <v>0</v>
      </c>
      <c r="I36" s="23">
        <f t="shared" si="1"/>
        <v>0</v>
      </c>
      <c r="J36" s="38" t="str">
        <f t="shared" si="2"/>
        <v/>
      </c>
      <c r="K36" s="44">
        <v>0</v>
      </c>
    </row>
    <row r="37" spans="1:11" hidden="1" x14ac:dyDescent="0.3">
      <c r="A37" s="40" t="s">
        <v>12</v>
      </c>
      <c r="B37" s="21"/>
      <c r="C37" s="41">
        <v>0</v>
      </c>
      <c r="D37" s="42">
        <v>0</v>
      </c>
      <c r="E37" s="43">
        <v>0</v>
      </c>
      <c r="F37" s="43">
        <v>0</v>
      </c>
      <c r="G37" s="43">
        <v>0</v>
      </c>
      <c r="H37" s="43">
        <v>0</v>
      </c>
      <c r="I37" s="23">
        <f t="shared" si="1"/>
        <v>0</v>
      </c>
      <c r="J37" s="38" t="str">
        <f t="shared" si="2"/>
        <v/>
      </c>
      <c r="K37" s="44">
        <v>0</v>
      </c>
    </row>
    <row r="38" spans="1:11" hidden="1" x14ac:dyDescent="0.3">
      <c r="A38" s="34" t="s">
        <v>59</v>
      </c>
      <c r="B38" s="21"/>
      <c r="C38" s="22">
        <f t="shared" ref="C38:H38" si="7">SUM(C39:C44)</f>
        <v>0</v>
      </c>
      <c r="D38" s="45">
        <f t="shared" si="7"/>
        <v>0</v>
      </c>
      <c r="E38" s="24">
        <f t="shared" si="7"/>
        <v>0</v>
      </c>
      <c r="F38" s="24">
        <f t="shared" si="7"/>
        <v>0</v>
      </c>
      <c r="G38" s="24">
        <f t="shared" si="7"/>
        <v>0</v>
      </c>
      <c r="H38" s="24">
        <f t="shared" si="7"/>
        <v>0</v>
      </c>
      <c r="I38" s="23">
        <f t="shared" si="1"/>
        <v>0</v>
      </c>
      <c r="J38" s="38" t="str">
        <f t="shared" si="2"/>
        <v/>
      </c>
      <c r="K38" s="26">
        <f>SUM(K39:K44)</f>
        <v>0</v>
      </c>
    </row>
    <row r="39" spans="1:11" hidden="1" x14ac:dyDescent="0.3">
      <c r="A39" s="40" t="s">
        <v>60</v>
      </c>
      <c r="B39" s="21"/>
      <c r="C39" s="41">
        <v>0</v>
      </c>
      <c r="D39" s="42">
        <v>0</v>
      </c>
      <c r="E39" s="43">
        <v>0</v>
      </c>
      <c r="F39" s="43">
        <v>0</v>
      </c>
      <c r="G39" s="43">
        <v>0</v>
      </c>
      <c r="H39" s="43">
        <v>0</v>
      </c>
      <c r="I39" s="23">
        <f t="shared" si="1"/>
        <v>0</v>
      </c>
      <c r="J39" s="38" t="str">
        <f t="shared" si="2"/>
        <v/>
      </c>
      <c r="K39" s="44">
        <v>0</v>
      </c>
    </row>
    <row r="40" spans="1:11" hidden="1" x14ac:dyDescent="0.3">
      <c r="A40" s="40" t="s">
        <v>62</v>
      </c>
      <c r="B40" s="21"/>
      <c r="C40" s="41">
        <v>0</v>
      </c>
      <c r="D40" s="42">
        <v>0</v>
      </c>
      <c r="E40" s="43">
        <v>0</v>
      </c>
      <c r="F40" s="43">
        <v>0</v>
      </c>
      <c r="G40" s="43">
        <v>0</v>
      </c>
      <c r="H40" s="43">
        <v>0</v>
      </c>
      <c r="I40" s="23">
        <f t="shared" si="1"/>
        <v>0</v>
      </c>
      <c r="J40" s="38" t="str">
        <f t="shared" si="2"/>
        <v/>
      </c>
      <c r="K40" s="44">
        <v>0</v>
      </c>
    </row>
    <row r="41" spans="1:11" hidden="1" x14ac:dyDescent="0.3">
      <c r="A41" s="40" t="s">
        <v>64</v>
      </c>
      <c r="B41" s="21"/>
      <c r="C41" s="41">
        <v>0</v>
      </c>
      <c r="D41" s="42">
        <v>0</v>
      </c>
      <c r="E41" s="43">
        <v>0</v>
      </c>
      <c r="F41" s="43">
        <v>0</v>
      </c>
      <c r="G41" s="43">
        <v>0</v>
      </c>
      <c r="H41" s="43">
        <v>0</v>
      </c>
      <c r="I41" s="23">
        <f t="shared" si="1"/>
        <v>0</v>
      </c>
      <c r="J41" s="38" t="str">
        <f t="shared" si="2"/>
        <v/>
      </c>
      <c r="K41" s="44">
        <v>0</v>
      </c>
    </row>
    <row r="42" spans="1:11" hidden="1" x14ac:dyDescent="0.3">
      <c r="A42" s="40" t="s">
        <v>66</v>
      </c>
      <c r="B42" s="21"/>
      <c r="C42" s="41">
        <v>0</v>
      </c>
      <c r="D42" s="42">
        <v>0</v>
      </c>
      <c r="E42" s="43">
        <v>0</v>
      </c>
      <c r="F42" s="43">
        <v>0</v>
      </c>
      <c r="G42" s="43">
        <v>0</v>
      </c>
      <c r="H42" s="43">
        <v>0</v>
      </c>
      <c r="I42" s="23">
        <f t="shared" si="1"/>
        <v>0</v>
      </c>
      <c r="J42" s="38" t="str">
        <f t="shared" si="2"/>
        <v/>
      </c>
      <c r="K42" s="44">
        <v>0</v>
      </c>
    </row>
    <row r="43" spans="1:11" hidden="1" x14ac:dyDescent="0.3">
      <c r="A43" s="40" t="s">
        <v>68</v>
      </c>
      <c r="B43" s="21"/>
      <c r="C43" s="41">
        <v>0</v>
      </c>
      <c r="D43" s="42">
        <v>0</v>
      </c>
      <c r="E43" s="43">
        <v>0</v>
      </c>
      <c r="F43" s="43">
        <v>0</v>
      </c>
      <c r="G43" s="43">
        <v>0</v>
      </c>
      <c r="H43" s="43">
        <v>0</v>
      </c>
      <c r="I43" s="23">
        <f t="shared" si="1"/>
        <v>0</v>
      </c>
      <c r="J43" s="38" t="str">
        <f t="shared" si="2"/>
        <v/>
      </c>
      <c r="K43" s="44">
        <v>0</v>
      </c>
    </row>
    <row r="44" spans="1:11" hidden="1" x14ac:dyDescent="0.3">
      <c r="A44" s="40" t="s">
        <v>12</v>
      </c>
      <c r="B44" s="21"/>
      <c r="C44" s="41">
        <v>0</v>
      </c>
      <c r="D44" s="42">
        <v>0</v>
      </c>
      <c r="E44" s="43">
        <v>0</v>
      </c>
      <c r="F44" s="43">
        <v>0</v>
      </c>
      <c r="G44" s="43">
        <v>0</v>
      </c>
      <c r="H44" s="43">
        <v>0</v>
      </c>
      <c r="I44" s="23">
        <f t="shared" si="1"/>
        <v>0</v>
      </c>
      <c r="J44" s="38" t="str">
        <f t="shared" si="2"/>
        <v/>
      </c>
      <c r="K44" s="44">
        <v>0</v>
      </c>
    </row>
    <row r="45" spans="1:11" hidden="1" x14ac:dyDescent="0.3">
      <c r="A45" s="34" t="s">
        <v>71</v>
      </c>
      <c r="B45" s="21"/>
      <c r="C45" s="22">
        <f t="shared" ref="C45:H45" si="8">SUM(C46:C52)</f>
        <v>0</v>
      </c>
      <c r="D45" s="45">
        <f t="shared" si="8"/>
        <v>0</v>
      </c>
      <c r="E45" s="24">
        <f t="shared" si="8"/>
        <v>0</v>
      </c>
      <c r="F45" s="24">
        <f t="shared" si="8"/>
        <v>0</v>
      </c>
      <c r="G45" s="24">
        <f t="shared" si="8"/>
        <v>0</v>
      </c>
      <c r="H45" s="24">
        <f t="shared" si="8"/>
        <v>0</v>
      </c>
      <c r="I45" s="23">
        <f t="shared" si="1"/>
        <v>0</v>
      </c>
      <c r="J45" s="38" t="str">
        <f t="shared" si="2"/>
        <v/>
      </c>
      <c r="K45" s="26">
        <f>SUM(K46:K52)</f>
        <v>0</v>
      </c>
    </row>
    <row r="46" spans="1:11" hidden="1" x14ac:dyDescent="0.3">
      <c r="A46" s="40" t="s">
        <v>72</v>
      </c>
      <c r="B46" s="21"/>
      <c r="C46" s="41">
        <v>0</v>
      </c>
      <c r="D46" s="42">
        <v>0</v>
      </c>
      <c r="E46" s="43">
        <v>0</v>
      </c>
      <c r="F46" s="43">
        <v>0</v>
      </c>
      <c r="G46" s="43">
        <v>0</v>
      </c>
      <c r="H46" s="43">
        <v>0</v>
      </c>
      <c r="I46" s="23">
        <f t="shared" si="1"/>
        <v>0</v>
      </c>
      <c r="J46" s="38" t="str">
        <f t="shared" si="2"/>
        <v/>
      </c>
      <c r="K46" s="44">
        <v>0</v>
      </c>
    </row>
    <row r="47" spans="1:11" hidden="1" x14ac:dyDescent="0.3">
      <c r="A47" s="40" t="s">
        <v>74</v>
      </c>
      <c r="B47" s="21"/>
      <c r="C47" s="41">
        <v>0</v>
      </c>
      <c r="D47" s="42">
        <v>0</v>
      </c>
      <c r="E47" s="43">
        <v>0</v>
      </c>
      <c r="F47" s="43">
        <v>0</v>
      </c>
      <c r="G47" s="43">
        <v>0</v>
      </c>
      <c r="H47" s="43">
        <v>0</v>
      </c>
      <c r="I47" s="23">
        <f t="shared" si="1"/>
        <v>0</v>
      </c>
      <c r="J47" s="38" t="str">
        <f t="shared" si="2"/>
        <v/>
      </c>
      <c r="K47" s="44">
        <v>0</v>
      </c>
    </row>
    <row r="48" spans="1:11" hidden="1" x14ac:dyDescent="0.3">
      <c r="A48" s="40" t="s">
        <v>76</v>
      </c>
      <c r="B48" s="21"/>
      <c r="C48" s="41">
        <v>0</v>
      </c>
      <c r="D48" s="42">
        <v>0</v>
      </c>
      <c r="E48" s="43">
        <v>0</v>
      </c>
      <c r="F48" s="43">
        <v>0</v>
      </c>
      <c r="G48" s="43">
        <v>0</v>
      </c>
      <c r="H48" s="43">
        <v>0</v>
      </c>
      <c r="I48" s="23">
        <f t="shared" si="1"/>
        <v>0</v>
      </c>
      <c r="J48" s="38" t="str">
        <f t="shared" si="2"/>
        <v/>
      </c>
      <c r="K48" s="44">
        <v>0</v>
      </c>
    </row>
    <row r="49" spans="1:11" hidden="1" x14ac:dyDescent="0.3">
      <c r="A49" s="40" t="s">
        <v>78</v>
      </c>
      <c r="B49" s="21"/>
      <c r="C49" s="41">
        <v>0</v>
      </c>
      <c r="D49" s="42">
        <v>0</v>
      </c>
      <c r="E49" s="43">
        <v>0</v>
      </c>
      <c r="F49" s="43">
        <v>0</v>
      </c>
      <c r="G49" s="43">
        <v>0</v>
      </c>
      <c r="H49" s="43">
        <v>0</v>
      </c>
      <c r="I49" s="23">
        <f t="shared" si="1"/>
        <v>0</v>
      </c>
      <c r="J49" s="38" t="str">
        <f t="shared" si="2"/>
        <v/>
      </c>
      <c r="K49" s="44">
        <v>0</v>
      </c>
    </row>
    <row r="50" spans="1:11" hidden="1" x14ac:dyDescent="0.3">
      <c r="A50" s="40" t="s">
        <v>80</v>
      </c>
      <c r="B50" s="21"/>
      <c r="C50" s="41">
        <v>0</v>
      </c>
      <c r="D50" s="42">
        <v>0</v>
      </c>
      <c r="E50" s="43">
        <v>0</v>
      </c>
      <c r="F50" s="43">
        <v>0</v>
      </c>
      <c r="G50" s="43">
        <v>0</v>
      </c>
      <c r="H50" s="43">
        <v>0</v>
      </c>
      <c r="I50" s="23">
        <f t="shared" si="1"/>
        <v>0</v>
      </c>
      <c r="J50" s="38" t="str">
        <f t="shared" si="2"/>
        <v/>
      </c>
      <c r="K50" s="44">
        <v>0</v>
      </c>
    </row>
    <row r="51" spans="1:11" hidden="1" x14ac:dyDescent="0.3">
      <c r="A51" s="40" t="s">
        <v>82</v>
      </c>
      <c r="B51" s="21"/>
      <c r="C51" s="41">
        <v>0</v>
      </c>
      <c r="D51" s="42">
        <v>0</v>
      </c>
      <c r="E51" s="43">
        <v>0</v>
      </c>
      <c r="F51" s="43">
        <v>0</v>
      </c>
      <c r="G51" s="43">
        <v>0</v>
      </c>
      <c r="H51" s="43">
        <v>0</v>
      </c>
      <c r="I51" s="23">
        <f t="shared" si="1"/>
        <v>0</v>
      </c>
      <c r="J51" s="38" t="str">
        <f t="shared" si="2"/>
        <v/>
      </c>
      <c r="K51" s="44">
        <v>0</v>
      </c>
    </row>
    <row r="52" spans="1:11" hidden="1" x14ac:dyDescent="0.3">
      <c r="A52" s="40" t="s">
        <v>12</v>
      </c>
      <c r="B52" s="21"/>
      <c r="C52" s="41">
        <v>0</v>
      </c>
      <c r="D52" s="42">
        <v>0</v>
      </c>
      <c r="E52" s="43">
        <v>0</v>
      </c>
      <c r="F52" s="43">
        <v>0</v>
      </c>
      <c r="G52" s="43">
        <v>0</v>
      </c>
      <c r="H52" s="43">
        <v>0</v>
      </c>
      <c r="I52" s="23">
        <f t="shared" si="1"/>
        <v>0</v>
      </c>
      <c r="J52" s="38" t="str">
        <f t="shared" si="2"/>
        <v/>
      </c>
      <c r="K52" s="44">
        <v>0</v>
      </c>
    </row>
    <row r="53" spans="1:11" hidden="1" x14ac:dyDescent="0.3">
      <c r="A53" s="34" t="s">
        <v>85</v>
      </c>
      <c r="B53" s="21"/>
      <c r="C53" s="22">
        <f t="shared" ref="C53:H53" si="9">SUM(C54:C62)</f>
        <v>0</v>
      </c>
      <c r="D53" s="45">
        <f t="shared" si="9"/>
        <v>0</v>
      </c>
      <c r="E53" s="24">
        <f t="shared" si="9"/>
        <v>0</v>
      </c>
      <c r="F53" s="24">
        <f t="shared" si="9"/>
        <v>0</v>
      </c>
      <c r="G53" s="24">
        <f t="shared" si="9"/>
        <v>0</v>
      </c>
      <c r="H53" s="24">
        <f t="shared" si="9"/>
        <v>0</v>
      </c>
      <c r="I53" s="23">
        <f t="shared" si="1"/>
        <v>0</v>
      </c>
      <c r="J53" s="38" t="str">
        <f t="shared" si="2"/>
        <v/>
      </c>
      <c r="K53" s="26">
        <f>SUM(K54:K62)</f>
        <v>0</v>
      </c>
    </row>
    <row r="54" spans="1:11" hidden="1" x14ac:dyDescent="0.3">
      <c r="A54" s="40" t="s">
        <v>86</v>
      </c>
      <c r="B54" s="21"/>
      <c r="C54" s="41">
        <v>0</v>
      </c>
      <c r="D54" s="42">
        <v>0</v>
      </c>
      <c r="E54" s="43">
        <v>0</v>
      </c>
      <c r="F54" s="43">
        <v>0</v>
      </c>
      <c r="G54" s="43">
        <v>0</v>
      </c>
      <c r="H54" s="43">
        <v>0</v>
      </c>
      <c r="I54" s="23">
        <f t="shared" si="1"/>
        <v>0</v>
      </c>
      <c r="J54" s="38" t="str">
        <f t="shared" si="2"/>
        <v/>
      </c>
      <c r="K54" s="44">
        <v>0</v>
      </c>
    </row>
    <row r="55" spans="1:11" hidden="1" x14ac:dyDescent="0.3">
      <c r="A55" s="40" t="s">
        <v>88</v>
      </c>
      <c r="B55" s="21"/>
      <c r="C55" s="41">
        <v>0</v>
      </c>
      <c r="D55" s="42">
        <v>0</v>
      </c>
      <c r="E55" s="43">
        <v>0</v>
      </c>
      <c r="F55" s="43">
        <v>0</v>
      </c>
      <c r="G55" s="43">
        <v>0</v>
      </c>
      <c r="H55" s="43">
        <v>0</v>
      </c>
      <c r="I55" s="23">
        <f t="shared" si="1"/>
        <v>0</v>
      </c>
      <c r="J55" s="38" t="str">
        <f t="shared" si="2"/>
        <v/>
      </c>
      <c r="K55" s="44">
        <v>0</v>
      </c>
    </row>
    <row r="56" spans="1:11" hidden="1" x14ac:dyDescent="0.3">
      <c r="A56" s="40" t="s">
        <v>90</v>
      </c>
      <c r="B56" s="21"/>
      <c r="C56" s="41">
        <v>0</v>
      </c>
      <c r="D56" s="42">
        <v>0</v>
      </c>
      <c r="E56" s="43">
        <v>0</v>
      </c>
      <c r="F56" s="43">
        <v>0</v>
      </c>
      <c r="G56" s="43">
        <v>0</v>
      </c>
      <c r="H56" s="43">
        <v>0</v>
      </c>
      <c r="I56" s="23">
        <f t="shared" si="1"/>
        <v>0</v>
      </c>
      <c r="J56" s="38" t="str">
        <f t="shared" si="2"/>
        <v/>
      </c>
      <c r="K56" s="44">
        <v>0</v>
      </c>
    </row>
    <row r="57" spans="1:11" hidden="1" x14ac:dyDescent="0.3">
      <c r="A57" s="40" t="s">
        <v>15</v>
      </c>
      <c r="B57" s="21"/>
      <c r="C57" s="41">
        <v>0</v>
      </c>
      <c r="D57" s="42">
        <v>0</v>
      </c>
      <c r="E57" s="43">
        <v>0</v>
      </c>
      <c r="F57" s="43">
        <v>0</v>
      </c>
      <c r="G57" s="43">
        <v>0</v>
      </c>
      <c r="H57" s="43">
        <v>0</v>
      </c>
      <c r="I57" s="23">
        <f t="shared" si="1"/>
        <v>0</v>
      </c>
      <c r="J57" s="38" t="str">
        <f t="shared" si="2"/>
        <v/>
      </c>
      <c r="K57" s="44">
        <v>0</v>
      </c>
    </row>
    <row r="58" spans="1:11" hidden="1" x14ac:dyDescent="0.3">
      <c r="A58" s="40" t="s">
        <v>17</v>
      </c>
      <c r="B58" s="21"/>
      <c r="C58" s="41">
        <v>0</v>
      </c>
      <c r="D58" s="42">
        <v>0</v>
      </c>
      <c r="E58" s="43">
        <v>0</v>
      </c>
      <c r="F58" s="43">
        <v>0</v>
      </c>
      <c r="G58" s="43">
        <v>0</v>
      </c>
      <c r="H58" s="43">
        <v>0</v>
      </c>
      <c r="I58" s="23">
        <f t="shared" si="1"/>
        <v>0</v>
      </c>
      <c r="J58" s="38" t="str">
        <f t="shared" si="2"/>
        <v/>
      </c>
      <c r="K58" s="44">
        <v>0</v>
      </c>
    </row>
    <row r="59" spans="1:11" hidden="1" x14ac:dyDescent="0.3">
      <c r="A59" s="40" t="s">
        <v>19</v>
      </c>
      <c r="B59" s="21"/>
      <c r="C59" s="41">
        <v>0</v>
      </c>
      <c r="D59" s="42">
        <v>0</v>
      </c>
      <c r="E59" s="43">
        <v>0</v>
      </c>
      <c r="F59" s="43">
        <v>0</v>
      </c>
      <c r="G59" s="43">
        <v>0</v>
      </c>
      <c r="H59" s="43">
        <v>0</v>
      </c>
      <c r="I59" s="23">
        <f t="shared" si="1"/>
        <v>0</v>
      </c>
      <c r="J59" s="38" t="str">
        <f t="shared" si="2"/>
        <v/>
      </c>
      <c r="K59" s="44">
        <v>0</v>
      </c>
    </row>
    <row r="60" spans="1:11" hidden="1" x14ac:dyDescent="0.3">
      <c r="A60" s="40" t="s">
        <v>30</v>
      </c>
      <c r="B60" s="21"/>
      <c r="C60" s="41">
        <v>0</v>
      </c>
      <c r="D60" s="42">
        <v>0</v>
      </c>
      <c r="E60" s="43">
        <v>0</v>
      </c>
      <c r="F60" s="43">
        <v>0</v>
      </c>
      <c r="G60" s="43">
        <v>0</v>
      </c>
      <c r="H60" s="43">
        <v>0</v>
      </c>
      <c r="I60" s="23">
        <f t="shared" si="1"/>
        <v>0</v>
      </c>
      <c r="J60" s="38" t="str">
        <f t="shared" si="2"/>
        <v/>
      </c>
      <c r="K60" s="44">
        <v>0</v>
      </c>
    </row>
    <row r="61" spans="1:11" hidden="1" x14ac:dyDescent="0.3">
      <c r="A61" s="40" t="s">
        <v>36</v>
      </c>
      <c r="B61" s="21"/>
      <c r="C61" s="41">
        <v>0</v>
      </c>
      <c r="D61" s="42">
        <v>0</v>
      </c>
      <c r="E61" s="43">
        <v>0</v>
      </c>
      <c r="F61" s="43">
        <v>0</v>
      </c>
      <c r="G61" s="43">
        <v>0</v>
      </c>
      <c r="H61" s="43">
        <v>0</v>
      </c>
      <c r="I61" s="23">
        <f t="shared" si="1"/>
        <v>0</v>
      </c>
      <c r="J61" s="38" t="str">
        <f t="shared" si="2"/>
        <v/>
      </c>
      <c r="K61" s="44">
        <v>0</v>
      </c>
    </row>
    <row r="62" spans="1:11" hidden="1" x14ac:dyDescent="0.3">
      <c r="A62" s="40" t="s">
        <v>12</v>
      </c>
      <c r="B62" s="21"/>
      <c r="C62" s="41">
        <v>0</v>
      </c>
      <c r="D62" s="42">
        <v>0</v>
      </c>
      <c r="E62" s="43">
        <v>0</v>
      </c>
      <c r="F62" s="43">
        <v>0</v>
      </c>
      <c r="G62" s="43">
        <v>0</v>
      </c>
      <c r="H62" s="43">
        <v>0</v>
      </c>
      <c r="I62" s="23">
        <f t="shared" si="1"/>
        <v>0</v>
      </c>
      <c r="J62" s="38" t="str">
        <f t="shared" si="2"/>
        <v/>
      </c>
      <c r="K62" s="44">
        <v>0</v>
      </c>
    </row>
    <row r="63" spans="1:11" hidden="1" x14ac:dyDescent="0.3">
      <c r="A63" s="34" t="s">
        <v>98</v>
      </c>
      <c r="B63" s="21"/>
      <c r="C63" s="22">
        <f t="shared" ref="C63:H63" si="10">SUM(C64:C68)</f>
        <v>0</v>
      </c>
      <c r="D63" s="45">
        <f t="shared" si="10"/>
        <v>0</v>
      </c>
      <c r="E63" s="24">
        <f t="shared" si="10"/>
        <v>0</v>
      </c>
      <c r="F63" s="24">
        <f t="shared" si="10"/>
        <v>0</v>
      </c>
      <c r="G63" s="24">
        <f t="shared" si="10"/>
        <v>0</v>
      </c>
      <c r="H63" s="24">
        <f t="shared" si="10"/>
        <v>0</v>
      </c>
      <c r="I63" s="23">
        <f t="shared" si="1"/>
        <v>0</v>
      </c>
      <c r="J63" s="38" t="str">
        <f t="shared" si="2"/>
        <v/>
      </c>
      <c r="K63" s="26">
        <f>SUM(K64:K68)</f>
        <v>0</v>
      </c>
    </row>
    <row r="64" spans="1:11" hidden="1" x14ac:dyDescent="0.3">
      <c r="A64" s="40" t="s">
        <v>99</v>
      </c>
      <c r="B64" s="21"/>
      <c r="C64" s="41">
        <v>0</v>
      </c>
      <c r="D64" s="42">
        <v>0</v>
      </c>
      <c r="E64" s="43">
        <v>0</v>
      </c>
      <c r="F64" s="43">
        <v>0</v>
      </c>
      <c r="G64" s="43">
        <v>0</v>
      </c>
      <c r="H64" s="43">
        <v>0</v>
      </c>
      <c r="I64" s="23">
        <f t="shared" si="1"/>
        <v>0</v>
      </c>
      <c r="J64" s="38" t="str">
        <f t="shared" si="2"/>
        <v/>
      </c>
      <c r="K64" s="44">
        <v>0</v>
      </c>
    </row>
    <row r="65" spans="1:11" hidden="1" x14ac:dyDescent="0.3">
      <c r="A65" s="40" t="s">
        <v>101</v>
      </c>
      <c r="B65" s="21"/>
      <c r="C65" s="41">
        <v>0</v>
      </c>
      <c r="D65" s="42">
        <v>0</v>
      </c>
      <c r="E65" s="43">
        <v>0</v>
      </c>
      <c r="F65" s="43">
        <v>0</v>
      </c>
      <c r="G65" s="43">
        <v>0</v>
      </c>
      <c r="H65" s="43">
        <v>0</v>
      </c>
      <c r="I65" s="23">
        <f t="shared" si="1"/>
        <v>0</v>
      </c>
      <c r="J65" s="38" t="str">
        <f t="shared" si="2"/>
        <v/>
      </c>
      <c r="K65" s="44">
        <v>0</v>
      </c>
    </row>
    <row r="66" spans="1:11" hidden="1" x14ac:dyDescent="0.3">
      <c r="A66" s="40" t="s">
        <v>103</v>
      </c>
      <c r="B66" s="21"/>
      <c r="C66" s="41">
        <v>0</v>
      </c>
      <c r="D66" s="42">
        <v>0</v>
      </c>
      <c r="E66" s="43">
        <v>0</v>
      </c>
      <c r="F66" s="43">
        <v>0</v>
      </c>
      <c r="G66" s="43">
        <v>0</v>
      </c>
      <c r="H66" s="43">
        <v>0</v>
      </c>
      <c r="I66" s="23">
        <f t="shared" si="1"/>
        <v>0</v>
      </c>
      <c r="J66" s="38" t="str">
        <f t="shared" si="2"/>
        <v/>
      </c>
      <c r="K66" s="44">
        <v>0</v>
      </c>
    </row>
    <row r="67" spans="1:11" hidden="1" x14ac:dyDescent="0.3">
      <c r="A67" s="40" t="s">
        <v>105</v>
      </c>
      <c r="B67" s="21"/>
      <c r="C67" s="41">
        <v>0</v>
      </c>
      <c r="D67" s="42">
        <v>0</v>
      </c>
      <c r="E67" s="43">
        <v>0</v>
      </c>
      <c r="F67" s="43">
        <v>0</v>
      </c>
      <c r="G67" s="43">
        <v>0</v>
      </c>
      <c r="H67" s="43">
        <v>0</v>
      </c>
      <c r="I67" s="23">
        <f t="shared" si="1"/>
        <v>0</v>
      </c>
      <c r="J67" s="38" t="str">
        <f t="shared" si="2"/>
        <v/>
      </c>
      <c r="K67" s="44">
        <v>0</v>
      </c>
    </row>
    <row r="68" spans="1:11" hidden="1" x14ac:dyDescent="0.3">
      <c r="A68" s="40" t="s">
        <v>12</v>
      </c>
      <c r="B68" s="21"/>
      <c r="C68" s="41">
        <v>0</v>
      </c>
      <c r="D68" s="42">
        <v>0</v>
      </c>
      <c r="E68" s="43">
        <v>0</v>
      </c>
      <c r="F68" s="43">
        <v>0</v>
      </c>
      <c r="G68" s="43">
        <v>0</v>
      </c>
      <c r="H68" s="43">
        <v>0</v>
      </c>
      <c r="I68" s="23">
        <f t="shared" si="1"/>
        <v>0</v>
      </c>
      <c r="J68" s="38" t="str">
        <f t="shared" si="2"/>
        <v/>
      </c>
      <c r="K68" s="44">
        <v>0</v>
      </c>
    </row>
    <row r="69" spans="1:11" hidden="1" x14ac:dyDescent="0.3">
      <c r="A69" s="34" t="s">
        <v>108</v>
      </c>
      <c r="B69" s="21"/>
      <c r="C69" s="22">
        <f t="shared" ref="C69:H69" si="11">SUM(C70:C73)</f>
        <v>0</v>
      </c>
      <c r="D69" s="45">
        <f t="shared" si="11"/>
        <v>0</v>
      </c>
      <c r="E69" s="24">
        <f t="shared" si="11"/>
        <v>0</v>
      </c>
      <c r="F69" s="24">
        <f t="shared" si="11"/>
        <v>0</v>
      </c>
      <c r="G69" s="24">
        <f t="shared" si="11"/>
        <v>0</v>
      </c>
      <c r="H69" s="24">
        <f t="shared" si="11"/>
        <v>0</v>
      </c>
      <c r="I69" s="23">
        <f t="shared" si="1"/>
        <v>0</v>
      </c>
      <c r="J69" s="38" t="str">
        <f t="shared" si="2"/>
        <v/>
      </c>
      <c r="K69" s="26">
        <f>SUM(K70:K73)</f>
        <v>0</v>
      </c>
    </row>
    <row r="70" spans="1:11" hidden="1" x14ac:dyDescent="0.3">
      <c r="A70" s="40" t="s">
        <v>109</v>
      </c>
      <c r="B70" s="21"/>
      <c r="C70" s="41">
        <v>0</v>
      </c>
      <c r="D70" s="42">
        <v>0</v>
      </c>
      <c r="E70" s="43">
        <v>0</v>
      </c>
      <c r="F70" s="43">
        <v>0</v>
      </c>
      <c r="G70" s="43">
        <v>0</v>
      </c>
      <c r="H70" s="43">
        <v>0</v>
      </c>
      <c r="I70" s="23">
        <f t="shared" si="1"/>
        <v>0</v>
      </c>
      <c r="J70" s="38" t="str">
        <f t="shared" si="2"/>
        <v/>
      </c>
      <c r="K70" s="44">
        <v>0</v>
      </c>
    </row>
    <row r="71" spans="1:11" hidden="1" x14ac:dyDescent="0.3">
      <c r="A71" s="40" t="s">
        <v>111</v>
      </c>
      <c r="B71" s="21"/>
      <c r="C71" s="41">
        <v>0</v>
      </c>
      <c r="D71" s="42">
        <v>0</v>
      </c>
      <c r="E71" s="43">
        <v>0</v>
      </c>
      <c r="F71" s="43">
        <v>0</v>
      </c>
      <c r="G71" s="43">
        <v>0</v>
      </c>
      <c r="H71" s="43">
        <v>0</v>
      </c>
      <c r="I71" s="23">
        <f t="shared" si="1"/>
        <v>0</v>
      </c>
      <c r="J71" s="38" t="str">
        <f t="shared" si="2"/>
        <v/>
      </c>
      <c r="K71" s="44">
        <v>0</v>
      </c>
    </row>
    <row r="72" spans="1:11" hidden="1" x14ac:dyDescent="0.3">
      <c r="A72" s="40" t="s">
        <v>113</v>
      </c>
      <c r="B72" s="21"/>
      <c r="C72" s="41">
        <v>0</v>
      </c>
      <c r="D72" s="42">
        <v>0</v>
      </c>
      <c r="E72" s="43">
        <v>0</v>
      </c>
      <c r="F72" s="43">
        <v>0</v>
      </c>
      <c r="G72" s="43">
        <v>0</v>
      </c>
      <c r="H72" s="43">
        <v>0</v>
      </c>
      <c r="I72" s="23">
        <f t="shared" si="1"/>
        <v>0</v>
      </c>
      <c r="J72" s="38" t="str">
        <f t="shared" si="2"/>
        <v/>
      </c>
      <c r="K72" s="44">
        <v>0</v>
      </c>
    </row>
    <row r="73" spans="1:11" hidden="1" x14ac:dyDescent="0.3">
      <c r="A73" s="40" t="s">
        <v>12</v>
      </c>
      <c r="B73" s="21"/>
      <c r="C73" s="41">
        <v>0</v>
      </c>
      <c r="D73" s="42">
        <v>0</v>
      </c>
      <c r="E73" s="43">
        <v>0</v>
      </c>
      <c r="F73" s="43">
        <v>0</v>
      </c>
      <c r="G73" s="43">
        <v>0</v>
      </c>
      <c r="H73" s="43">
        <v>0</v>
      </c>
      <c r="I73" s="23">
        <f t="shared" si="1"/>
        <v>0</v>
      </c>
      <c r="J73" s="38" t="str">
        <f t="shared" si="2"/>
        <v/>
      </c>
      <c r="K73" s="44">
        <v>0</v>
      </c>
    </row>
    <row r="74" spans="1:11" hidden="1" x14ac:dyDescent="0.3">
      <c r="A74" s="40"/>
      <c r="B74" s="21"/>
      <c r="C74" s="22"/>
      <c r="D74" s="45"/>
      <c r="E74" s="24"/>
      <c r="F74" s="24"/>
      <c r="G74" s="24"/>
      <c r="H74" s="24"/>
      <c r="I74" s="23"/>
      <c r="J74" s="38" t="str">
        <f t="shared" si="2"/>
        <v/>
      </c>
      <c r="K74" s="26"/>
    </row>
    <row r="75" spans="1:11" x14ac:dyDescent="0.3">
      <c r="A75" s="27" t="s">
        <v>116</v>
      </c>
      <c r="B75" s="21"/>
      <c r="C75" s="46">
        <f t="shared" ref="C75:H75" si="12">+C76+C99</f>
        <v>4720581</v>
      </c>
      <c r="D75" s="47">
        <f t="shared" si="12"/>
        <v>2304347</v>
      </c>
      <c r="E75" s="48">
        <f t="shared" si="12"/>
        <v>2277434</v>
      </c>
      <c r="F75" s="48">
        <f t="shared" si="12"/>
        <v>440143</v>
      </c>
      <c r="G75" s="48">
        <f t="shared" si="12"/>
        <v>2096482</v>
      </c>
      <c r="H75" s="48">
        <f t="shared" si="12"/>
        <v>2277434</v>
      </c>
      <c r="I75" s="48">
        <f t="shared" si="1"/>
        <v>180952</v>
      </c>
      <c r="J75" s="32">
        <f t="shared" si="2"/>
        <v>7.9454333254004292E-2</v>
      </c>
      <c r="K75" s="49">
        <f>+K76+K99</f>
        <v>2304347</v>
      </c>
    </row>
    <row r="76" spans="1:11" x14ac:dyDescent="0.3">
      <c r="A76" s="34" t="s">
        <v>117</v>
      </c>
      <c r="B76" s="21"/>
      <c r="C76" s="22">
        <f t="shared" ref="C76:H76" si="13">SUM(C77:C98)</f>
        <v>4197382</v>
      </c>
      <c r="D76" s="45">
        <f t="shared" si="13"/>
        <v>1956521</v>
      </c>
      <c r="E76" s="24">
        <f t="shared" si="13"/>
        <v>1929608</v>
      </c>
      <c r="F76" s="24">
        <f t="shared" si="13"/>
        <v>392317</v>
      </c>
      <c r="G76" s="24">
        <f t="shared" si="13"/>
        <v>1748656</v>
      </c>
      <c r="H76" s="24">
        <f t="shared" si="13"/>
        <v>1929608</v>
      </c>
      <c r="I76" s="23">
        <f t="shared" si="1"/>
        <v>180952</v>
      </c>
      <c r="J76" s="38">
        <f t="shared" si="2"/>
        <v>9.3776559798674136E-2</v>
      </c>
      <c r="K76" s="26">
        <f>SUM(K77:K98)</f>
        <v>1956521</v>
      </c>
    </row>
    <row r="77" spans="1:11" x14ac:dyDescent="0.3">
      <c r="A77" s="40" t="s">
        <v>118</v>
      </c>
      <c r="B77" s="21"/>
      <c r="C77" s="41">
        <v>3736055</v>
      </c>
      <c r="D77" s="42">
        <v>565217</v>
      </c>
      <c r="E77" s="43">
        <v>538304</v>
      </c>
      <c r="F77" s="43">
        <v>146067</v>
      </c>
      <c r="G77" s="43">
        <v>428545</v>
      </c>
      <c r="H77" s="43">
        <v>538304</v>
      </c>
      <c r="I77" s="24">
        <f t="shared" si="1"/>
        <v>109759</v>
      </c>
      <c r="J77" s="25">
        <f t="shared" si="2"/>
        <v>0.20389779752704792</v>
      </c>
      <c r="K77" s="44">
        <v>565217</v>
      </c>
    </row>
    <row r="78" spans="1:11" x14ac:dyDescent="0.3">
      <c r="A78" s="40" t="s">
        <v>120</v>
      </c>
      <c r="B78" s="21"/>
      <c r="C78" s="41">
        <v>0</v>
      </c>
      <c r="D78" s="42">
        <v>1391304</v>
      </c>
      <c r="E78" s="43">
        <v>1391304</v>
      </c>
      <c r="F78" s="43">
        <v>246250</v>
      </c>
      <c r="G78" s="43">
        <v>1320111</v>
      </c>
      <c r="H78" s="43">
        <v>1391304</v>
      </c>
      <c r="I78" s="24">
        <f t="shared" si="1"/>
        <v>71193</v>
      </c>
      <c r="J78" s="25">
        <f t="shared" si="2"/>
        <v>5.1169981542495385E-2</v>
      </c>
      <c r="K78" s="44">
        <v>1391304</v>
      </c>
    </row>
    <row r="79" spans="1:11" hidden="1" x14ac:dyDescent="0.3">
      <c r="A79" s="40" t="s">
        <v>122</v>
      </c>
      <c r="B79" s="21"/>
      <c r="C79" s="41">
        <v>461327</v>
      </c>
      <c r="D79" s="42">
        <v>0</v>
      </c>
      <c r="E79" s="43">
        <v>0</v>
      </c>
      <c r="F79" s="43">
        <v>0</v>
      </c>
      <c r="G79" s="43">
        <v>0</v>
      </c>
      <c r="H79" s="43">
        <v>0</v>
      </c>
      <c r="I79" s="24">
        <f t="shared" si="1"/>
        <v>0</v>
      </c>
      <c r="J79" s="25" t="str">
        <f t="shared" si="2"/>
        <v/>
      </c>
      <c r="K79" s="44">
        <v>0</v>
      </c>
    </row>
    <row r="80" spans="1:11" hidden="1" x14ac:dyDescent="0.3">
      <c r="A80" s="40" t="s">
        <v>124</v>
      </c>
      <c r="B80" s="21"/>
      <c r="C80" s="41">
        <v>0</v>
      </c>
      <c r="D80" s="42">
        <v>0</v>
      </c>
      <c r="E80" s="43">
        <v>0</v>
      </c>
      <c r="F80" s="43">
        <v>0</v>
      </c>
      <c r="G80" s="43">
        <v>0</v>
      </c>
      <c r="H80" s="43">
        <v>0</v>
      </c>
      <c r="I80" s="24">
        <f t="shared" si="1"/>
        <v>0</v>
      </c>
      <c r="J80" s="25" t="str">
        <f t="shared" si="2"/>
        <v/>
      </c>
      <c r="K80" s="44">
        <v>0</v>
      </c>
    </row>
    <row r="81" spans="1:11" hidden="1" x14ac:dyDescent="0.3">
      <c r="A81" s="40" t="s">
        <v>126</v>
      </c>
      <c r="B81" s="21"/>
      <c r="C81" s="41">
        <v>0</v>
      </c>
      <c r="D81" s="42">
        <v>0</v>
      </c>
      <c r="E81" s="43">
        <v>0</v>
      </c>
      <c r="F81" s="43">
        <v>0</v>
      </c>
      <c r="G81" s="43">
        <v>0</v>
      </c>
      <c r="H81" s="43">
        <v>0</v>
      </c>
      <c r="I81" s="24">
        <f t="shared" si="1"/>
        <v>0</v>
      </c>
      <c r="J81" s="25" t="str">
        <f t="shared" si="2"/>
        <v/>
      </c>
      <c r="K81" s="44">
        <v>0</v>
      </c>
    </row>
    <row r="82" spans="1:11" hidden="1" x14ac:dyDescent="0.3">
      <c r="A82" s="40" t="s">
        <v>128</v>
      </c>
      <c r="B82" s="21"/>
      <c r="C82" s="41">
        <v>0</v>
      </c>
      <c r="D82" s="42">
        <v>0</v>
      </c>
      <c r="E82" s="43">
        <v>0</v>
      </c>
      <c r="F82" s="43">
        <v>0</v>
      </c>
      <c r="G82" s="43">
        <v>0</v>
      </c>
      <c r="H82" s="43">
        <v>0</v>
      </c>
      <c r="I82" s="24">
        <f t="shared" si="1"/>
        <v>0</v>
      </c>
      <c r="J82" s="25" t="str">
        <f t="shared" si="2"/>
        <v/>
      </c>
      <c r="K82" s="44">
        <v>0</v>
      </c>
    </row>
    <row r="83" spans="1:11" hidden="1" x14ac:dyDescent="0.3">
      <c r="A83" s="40" t="s">
        <v>130</v>
      </c>
      <c r="B83" s="21"/>
      <c r="C83" s="41">
        <v>0</v>
      </c>
      <c r="D83" s="42">
        <v>0</v>
      </c>
      <c r="E83" s="43">
        <v>0</v>
      </c>
      <c r="F83" s="43">
        <v>0</v>
      </c>
      <c r="G83" s="43">
        <v>0</v>
      </c>
      <c r="H83" s="43">
        <v>0</v>
      </c>
      <c r="I83" s="24">
        <f t="shared" si="1"/>
        <v>0</v>
      </c>
      <c r="J83" s="25" t="str">
        <f t="shared" si="2"/>
        <v/>
      </c>
      <c r="K83" s="44">
        <v>0</v>
      </c>
    </row>
    <row r="84" spans="1:11" hidden="1" x14ac:dyDescent="0.3">
      <c r="A84" s="40" t="s">
        <v>132</v>
      </c>
      <c r="B84" s="21"/>
      <c r="C84" s="41">
        <v>0</v>
      </c>
      <c r="D84" s="42">
        <v>0</v>
      </c>
      <c r="E84" s="43">
        <v>0</v>
      </c>
      <c r="F84" s="43">
        <v>0</v>
      </c>
      <c r="G84" s="43">
        <v>0</v>
      </c>
      <c r="H84" s="43">
        <v>0</v>
      </c>
      <c r="I84" s="24">
        <f t="shared" si="1"/>
        <v>0</v>
      </c>
      <c r="J84" s="25" t="str">
        <f t="shared" si="2"/>
        <v/>
      </c>
      <c r="K84" s="44">
        <v>0</v>
      </c>
    </row>
    <row r="85" spans="1:11" hidden="1" x14ac:dyDescent="0.3">
      <c r="A85" s="40" t="s">
        <v>134</v>
      </c>
      <c r="B85" s="21"/>
      <c r="C85" s="41">
        <v>0</v>
      </c>
      <c r="D85" s="42">
        <v>0</v>
      </c>
      <c r="E85" s="43">
        <v>0</v>
      </c>
      <c r="F85" s="43">
        <v>0</v>
      </c>
      <c r="G85" s="43">
        <v>0</v>
      </c>
      <c r="H85" s="43">
        <v>0</v>
      </c>
      <c r="I85" s="24">
        <f t="shared" si="1"/>
        <v>0</v>
      </c>
      <c r="J85" s="25" t="str">
        <f t="shared" si="2"/>
        <v/>
      </c>
      <c r="K85" s="44">
        <v>0</v>
      </c>
    </row>
    <row r="86" spans="1:11" hidden="1" x14ac:dyDescent="0.3">
      <c r="A86" s="40" t="s">
        <v>136</v>
      </c>
      <c r="B86" s="21"/>
      <c r="C86" s="41">
        <v>0</v>
      </c>
      <c r="D86" s="42">
        <v>0</v>
      </c>
      <c r="E86" s="43">
        <v>0</v>
      </c>
      <c r="F86" s="43">
        <v>0</v>
      </c>
      <c r="G86" s="43">
        <v>0</v>
      </c>
      <c r="H86" s="43">
        <v>0</v>
      </c>
      <c r="I86" s="24">
        <f t="shared" si="1"/>
        <v>0</v>
      </c>
      <c r="J86" s="25" t="str">
        <f t="shared" si="2"/>
        <v/>
      </c>
      <c r="K86" s="44">
        <v>0</v>
      </c>
    </row>
    <row r="87" spans="1:11" hidden="1" x14ac:dyDescent="0.3">
      <c r="A87" s="40" t="s">
        <v>138</v>
      </c>
      <c r="B87" s="21"/>
      <c r="C87" s="41">
        <v>0</v>
      </c>
      <c r="D87" s="42">
        <v>0</v>
      </c>
      <c r="E87" s="43">
        <v>0</v>
      </c>
      <c r="F87" s="43">
        <v>0</v>
      </c>
      <c r="G87" s="43">
        <v>0</v>
      </c>
      <c r="H87" s="43">
        <v>0</v>
      </c>
      <c r="I87" s="24">
        <f t="shared" si="1"/>
        <v>0</v>
      </c>
      <c r="J87" s="25" t="str">
        <f t="shared" si="2"/>
        <v/>
      </c>
      <c r="K87" s="44">
        <v>0</v>
      </c>
    </row>
    <row r="88" spans="1:11" hidden="1" x14ac:dyDescent="0.3">
      <c r="A88" s="40" t="s">
        <v>140</v>
      </c>
      <c r="B88" s="21"/>
      <c r="C88" s="41">
        <v>0</v>
      </c>
      <c r="D88" s="42">
        <v>0</v>
      </c>
      <c r="E88" s="43">
        <v>0</v>
      </c>
      <c r="F88" s="43">
        <v>0</v>
      </c>
      <c r="G88" s="43">
        <v>0</v>
      </c>
      <c r="H88" s="43">
        <v>0</v>
      </c>
      <c r="I88" s="24">
        <f t="shared" si="1"/>
        <v>0</v>
      </c>
      <c r="J88" s="25" t="str">
        <f t="shared" si="2"/>
        <v/>
      </c>
      <c r="K88" s="44">
        <v>0</v>
      </c>
    </row>
    <row r="89" spans="1:11" hidden="1" x14ac:dyDescent="0.3">
      <c r="A89" s="40" t="s">
        <v>142</v>
      </c>
      <c r="B89" s="21"/>
      <c r="C89" s="41">
        <v>0</v>
      </c>
      <c r="D89" s="42">
        <v>0</v>
      </c>
      <c r="E89" s="43">
        <v>0</v>
      </c>
      <c r="F89" s="43">
        <v>0</v>
      </c>
      <c r="G89" s="43">
        <v>0</v>
      </c>
      <c r="H89" s="43">
        <v>0</v>
      </c>
      <c r="I89" s="24">
        <f t="shared" si="1"/>
        <v>0</v>
      </c>
      <c r="J89" s="25" t="str">
        <f t="shared" si="2"/>
        <v/>
      </c>
      <c r="K89" s="44">
        <v>0</v>
      </c>
    </row>
    <row r="90" spans="1:11" hidden="1" x14ac:dyDescent="0.3">
      <c r="A90" s="40" t="s">
        <v>144</v>
      </c>
      <c r="B90" s="21"/>
      <c r="C90" s="41">
        <v>0</v>
      </c>
      <c r="D90" s="42">
        <v>0</v>
      </c>
      <c r="E90" s="43">
        <v>0</v>
      </c>
      <c r="F90" s="43">
        <v>0</v>
      </c>
      <c r="G90" s="43">
        <v>0</v>
      </c>
      <c r="H90" s="43">
        <v>0</v>
      </c>
      <c r="I90" s="24">
        <f t="shared" si="1"/>
        <v>0</v>
      </c>
      <c r="J90" s="25" t="str">
        <f t="shared" si="2"/>
        <v/>
      </c>
      <c r="K90" s="44">
        <v>0</v>
      </c>
    </row>
    <row r="91" spans="1:11" hidden="1" x14ac:dyDescent="0.3">
      <c r="A91" s="40" t="s">
        <v>146</v>
      </c>
      <c r="B91" s="21"/>
      <c r="C91" s="41">
        <v>0</v>
      </c>
      <c r="D91" s="42">
        <v>0</v>
      </c>
      <c r="E91" s="43">
        <v>0</v>
      </c>
      <c r="F91" s="43">
        <v>0</v>
      </c>
      <c r="G91" s="43">
        <v>0</v>
      </c>
      <c r="H91" s="43">
        <v>0</v>
      </c>
      <c r="I91" s="24">
        <f t="shared" si="1"/>
        <v>0</v>
      </c>
      <c r="J91" s="25" t="str">
        <f t="shared" si="2"/>
        <v/>
      </c>
      <c r="K91" s="44">
        <v>0</v>
      </c>
    </row>
    <row r="92" spans="1:11" hidden="1" x14ac:dyDescent="0.3">
      <c r="A92" s="40" t="s">
        <v>148</v>
      </c>
      <c r="B92" s="21"/>
      <c r="C92" s="41">
        <v>0</v>
      </c>
      <c r="D92" s="42">
        <v>0</v>
      </c>
      <c r="E92" s="43">
        <v>0</v>
      </c>
      <c r="F92" s="43">
        <v>0</v>
      </c>
      <c r="G92" s="43">
        <v>0</v>
      </c>
      <c r="H92" s="43">
        <v>0</v>
      </c>
      <c r="I92" s="24">
        <f t="shared" si="1"/>
        <v>0</v>
      </c>
      <c r="J92" s="25" t="str">
        <f t="shared" si="2"/>
        <v/>
      </c>
      <c r="K92" s="44">
        <v>0</v>
      </c>
    </row>
    <row r="93" spans="1:11" hidden="1" x14ac:dyDescent="0.3">
      <c r="A93" s="40" t="s">
        <v>150</v>
      </c>
      <c r="B93" s="21"/>
      <c r="C93" s="41">
        <v>0</v>
      </c>
      <c r="D93" s="42">
        <v>0</v>
      </c>
      <c r="E93" s="43">
        <v>0</v>
      </c>
      <c r="F93" s="43">
        <v>0</v>
      </c>
      <c r="G93" s="43">
        <v>0</v>
      </c>
      <c r="H93" s="43">
        <v>0</v>
      </c>
      <c r="I93" s="24">
        <f t="shared" si="1"/>
        <v>0</v>
      </c>
      <c r="J93" s="25" t="str">
        <f t="shared" si="2"/>
        <v/>
      </c>
      <c r="K93" s="44">
        <v>0</v>
      </c>
    </row>
    <row r="94" spans="1:11" hidden="1" x14ac:dyDescent="0.3">
      <c r="A94" s="40" t="s">
        <v>152</v>
      </c>
      <c r="B94" s="21"/>
      <c r="C94" s="41">
        <v>0</v>
      </c>
      <c r="D94" s="42">
        <v>0</v>
      </c>
      <c r="E94" s="43">
        <v>0</v>
      </c>
      <c r="F94" s="43">
        <v>0</v>
      </c>
      <c r="G94" s="43">
        <v>0</v>
      </c>
      <c r="H94" s="43">
        <v>0</v>
      </c>
      <c r="I94" s="24">
        <f t="shared" si="1"/>
        <v>0</v>
      </c>
      <c r="J94" s="25" t="str">
        <f t="shared" si="2"/>
        <v/>
      </c>
      <c r="K94" s="44">
        <v>0</v>
      </c>
    </row>
    <row r="95" spans="1:11" hidden="1" x14ac:dyDescent="0.3">
      <c r="A95" s="40" t="s">
        <v>154</v>
      </c>
      <c r="B95" s="21"/>
      <c r="C95" s="41">
        <v>0</v>
      </c>
      <c r="D95" s="42">
        <v>0</v>
      </c>
      <c r="E95" s="43">
        <v>0</v>
      </c>
      <c r="F95" s="43">
        <v>0</v>
      </c>
      <c r="G95" s="43">
        <v>0</v>
      </c>
      <c r="H95" s="43">
        <v>0</v>
      </c>
      <c r="I95" s="24">
        <f t="shared" si="1"/>
        <v>0</v>
      </c>
      <c r="J95" s="25" t="str">
        <f t="shared" si="2"/>
        <v/>
      </c>
      <c r="K95" s="44">
        <v>0</v>
      </c>
    </row>
    <row r="96" spans="1:11" hidden="1" x14ac:dyDescent="0.3">
      <c r="A96" s="40" t="s">
        <v>156</v>
      </c>
      <c r="B96" s="21"/>
      <c r="C96" s="41">
        <v>0</v>
      </c>
      <c r="D96" s="42">
        <v>0</v>
      </c>
      <c r="E96" s="43">
        <v>0</v>
      </c>
      <c r="F96" s="43">
        <v>0</v>
      </c>
      <c r="G96" s="43">
        <v>0</v>
      </c>
      <c r="H96" s="43">
        <v>0</v>
      </c>
      <c r="I96" s="24">
        <f t="shared" si="1"/>
        <v>0</v>
      </c>
      <c r="J96" s="25" t="str">
        <f t="shared" si="2"/>
        <v/>
      </c>
      <c r="K96" s="44">
        <v>0</v>
      </c>
    </row>
    <row r="97" spans="1:11" hidden="1" x14ac:dyDescent="0.3">
      <c r="A97" s="40" t="s">
        <v>158</v>
      </c>
      <c r="B97" s="21"/>
      <c r="C97" s="41">
        <v>0</v>
      </c>
      <c r="D97" s="42">
        <v>0</v>
      </c>
      <c r="E97" s="43">
        <v>0</v>
      </c>
      <c r="F97" s="43">
        <v>0</v>
      </c>
      <c r="G97" s="43">
        <v>0</v>
      </c>
      <c r="H97" s="43">
        <v>0</v>
      </c>
      <c r="I97" s="24">
        <f t="shared" si="1"/>
        <v>0</v>
      </c>
      <c r="J97" s="25" t="str">
        <f t="shared" si="2"/>
        <v/>
      </c>
      <c r="K97" s="44">
        <v>0</v>
      </c>
    </row>
    <row r="98" spans="1:11" hidden="1" x14ac:dyDescent="0.3">
      <c r="A98" s="40" t="s">
        <v>12</v>
      </c>
      <c r="B98" s="21"/>
      <c r="C98" s="41">
        <v>0</v>
      </c>
      <c r="D98" s="42">
        <v>0</v>
      </c>
      <c r="E98" s="43">
        <v>0</v>
      </c>
      <c r="F98" s="43">
        <v>0</v>
      </c>
      <c r="G98" s="43">
        <v>0</v>
      </c>
      <c r="H98" s="43">
        <v>0</v>
      </c>
      <c r="I98" s="24">
        <f t="shared" si="1"/>
        <v>0</v>
      </c>
      <c r="J98" s="25" t="str">
        <f t="shared" si="2"/>
        <v/>
      </c>
      <c r="K98" s="44">
        <v>0</v>
      </c>
    </row>
    <row r="99" spans="1:11" x14ac:dyDescent="0.3">
      <c r="A99" s="34" t="s">
        <v>161</v>
      </c>
      <c r="B99" s="21"/>
      <c r="C99" s="22">
        <f t="shared" ref="C99:H99" si="14">SUM(C100:C102)</f>
        <v>523199</v>
      </c>
      <c r="D99" s="45">
        <f t="shared" si="14"/>
        <v>347826</v>
      </c>
      <c r="E99" s="24">
        <f t="shared" si="14"/>
        <v>347826</v>
      </c>
      <c r="F99" s="24">
        <f t="shared" si="14"/>
        <v>47826</v>
      </c>
      <c r="G99" s="24">
        <f t="shared" si="14"/>
        <v>347826</v>
      </c>
      <c r="H99" s="24">
        <f t="shared" si="14"/>
        <v>347826</v>
      </c>
      <c r="I99" s="23">
        <f t="shared" si="1"/>
        <v>0</v>
      </c>
      <c r="J99" s="38" t="str">
        <f t="shared" si="2"/>
        <v/>
      </c>
      <c r="K99" s="26">
        <f>SUM(K100:K102)</f>
        <v>347826</v>
      </c>
    </row>
    <row r="100" spans="1:11" x14ac:dyDescent="0.3">
      <c r="A100" s="40" t="s">
        <v>162</v>
      </c>
      <c r="B100" s="21"/>
      <c r="C100" s="41">
        <v>0</v>
      </c>
      <c r="D100" s="42">
        <v>0</v>
      </c>
      <c r="E100" s="43">
        <v>0</v>
      </c>
      <c r="F100" s="43">
        <v>0</v>
      </c>
      <c r="G100" s="43">
        <v>0</v>
      </c>
      <c r="H100" s="43">
        <v>0</v>
      </c>
      <c r="I100" s="24">
        <f t="shared" si="1"/>
        <v>0</v>
      </c>
      <c r="J100" s="25" t="str">
        <f t="shared" si="2"/>
        <v/>
      </c>
      <c r="K100" s="44">
        <v>0</v>
      </c>
    </row>
    <row r="101" spans="1:11" x14ac:dyDescent="0.3">
      <c r="A101" s="40" t="s">
        <v>164</v>
      </c>
      <c r="B101" s="21"/>
      <c r="C101" s="41">
        <v>523199</v>
      </c>
      <c r="D101" s="42">
        <v>347826</v>
      </c>
      <c r="E101" s="43">
        <v>347826</v>
      </c>
      <c r="F101" s="43">
        <v>47826</v>
      </c>
      <c r="G101" s="43">
        <v>347826</v>
      </c>
      <c r="H101" s="43">
        <v>347826</v>
      </c>
      <c r="I101" s="24">
        <f>H101-G101</f>
        <v>0</v>
      </c>
      <c r="J101" s="25" t="str">
        <f>IF(I101=0,"",I101/H101)</f>
        <v/>
      </c>
      <c r="K101" s="44">
        <v>347826</v>
      </c>
    </row>
    <row r="102" spans="1:11" x14ac:dyDescent="0.3">
      <c r="A102" s="40" t="s">
        <v>12</v>
      </c>
      <c r="B102" s="21"/>
      <c r="C102" s="41">
        <v>0</v>
      </c>
      <c r="D102" s="42">
        <v>0</v>
      </c>
      <c r="E102" s="43">
        <v>0</v>
      </c>
      <c r="F102" s="43">
        <v>0</v>
      </c>
      <c r="G102" s="43">
        <v>0</v>
      </c>
      <c r="H102" s="43">
        <v>0</v>
      </c>
      <c r="I102" s="24">
        <f t="shared" si="1"/>
        <v>0</v>
      </c>
      <c r="J102" s="25" t="str">
        <f t="shared" si="2"/>
        <v/>
      </c>
      <c r="K102" s="44">
        <v>0</v>
      </c>
    </row>
    <row r="103" spans="1:11" hidden="1" x14ac:dyDescent="0.3">
      <c r="A103" s="27" t="s">
        <v>167</v>
      </c>
      <c r="B103" s="21"/>
      <c r="C103" s="50">
        <f t="shared" ref="C103:H103" si="15">SUM(C104:C108)</f>
        <v>0</v>
      </c>
      <c r="D103" s="51">
        <f t="shared" si="15"/>
        <v>0</v>
      </c>
      <c r="E103" s="31">
        <f t="shared" si="15"/>
        <v>0</v>
      </c>
      <c r="F103" s="31">
        <f t="shared" si="15"/>
        <v>0</v>
      </c>
      <c r="G103" s="31">
        <f t="shared" si="15"/>
        <v>0</v>
      </c>
      <c r="H103" s="31">
        <f t="shared" si="15"/>
        <v>0</v>
      </c>
      <c r="I103" s="31">
        <f t="shared" si="1"/>
        <v>0</v>
      </c>
      <c r="J103" s="52" t="str">
        <f t="shared" si="2"/>
        <v/>
      </c>
      <c r="K103" s="53">
        <f>SUM(K104:K108)</f>
        <v>0</v>
      </c>
    </row>
    <row r="104" spans="1:11" hidden="1" x14ac:dyDescent="0.3">
      <c r="A104" s="34" t="s">
        <v>168</v>
      </c>
      <c r="B104" s="21"/>
      <c r="C104" s="41">
        <v>0</v>
      </c>
      <c r="D104" s="42">
        <v>0</v>
      </c>
      <c r="E104" s="43">
        <v>0</v>
      </c>
      <c r="F104" s="43">
        <v>0</v>
      </c>
      <c r="G104" s="43">
        <v>0</v>
      </c>
      <c r="H104" s="43">
        <v>0</v>
      </c>
      <c r="I104" s="24">
        <f t="shared" si="1"/>
        <v>0</v>
      </c>
      <c r="J104" s="25" t="str">
        <f t="shared" si="2"/>
        <v/>
      </c>
      <c r="K104" s="44">
        <v>0</v>
      </c>
    </row>
    <row r="105" spans="1:11" hidden="1" x14ac:dyDescent="0.3">
      <c r="A105" s="34" t="s">
        <v>170</v>
      </c>
      <c r="B105" s="21"/>
      <c r="C105" s="41">
        <v>0</v>
      </c>
      <c r="D105" s="42">
        <v>0</v>
      </c>
      <c r="E105" s="43">
        <v>0</v>
      </c>
      <c r="F105" s="43">
        <v>0</v>
      </c>
      <c r="G105" s="43">
        <v>0</v>
      </c>
      <c r="H105" s="43">
        <v>0</v>
      </c>
      <c r="I105" s="24">
        <f t="shared" si="1"/>
        <v>0</v>
      </c>
      <c r="J105" s="25" t="str">
        <f t="shared" si="2"/>
        <v/>
      </c>
      <c r="K105" s="44">
        <v>0</v>
      </c>
    </row>
    <row r="106" spans="1:11" hidden="1" x14ac:dyDescent="0.3">
      <c r="A106" s="34" t="s">
        <v>172</v>
      </c>
      <c r="B106" s="21"/>
      <c r="C106" s="41">
        <v>0</v>
      </c>
      <c r="D106" s="42">
        <v>0</v>
      </c>
      <c r="E106" s="43">
        <v>0</v>
      </c>
      <c r="F106" s="43">
        <v>0</v>
      </c>
      <c r="G106" s="43">
        <v>0</v>
      </c>
      <c r="H106" s="43">
        <v>0</v>
      </c>
      <c r="I106" s="24">
        <f t="shared" si="1"/>
        <v>0</v>
      </c>
      <c r="J106" s="25" t="str">
        <f t="shared" si="2"/>
        <v/>
      </c>
      <c r="K106" s="44">
        <v>0</v>
      </c>
    </row>
    <row r="107" spans="1:11" hidden="1" x14ac:dyDescent="0.3">
      <c r="A107" s="34" t="s">
        <v>174</v>
      </c>
      <c r="B107" s="21"/>
      <c r="C107" s="41">
        <v>0</v>
      </c>
      <c r="D107" s="42">
        <v>0</v>
      </c>
      <c r="E107" s="43">
        <v>0</v>
      </c>
      <c r="F107" s="43">
        <v>0</v>
      </c>
      <c r="G107" s="43">
        <v>0</v>
      </c>
      <c r="H107" s="43">
        <v>0</v>
      </c>
      <c r="I107" s="24">
        <f t="shared" si="1"/>
        <v>0</v>
      </c>
      <c r="J107" s="25" t="str">
        <f t="shared" si="2"/>
        <v/>
      </c>
      <c r="K107" s="44">
        <v>0</v>
      </c>
    </row>
    <row r="108" spans="1:11" hidden="1" x14ac:dyDescent="0.3">
      <c r="A108" s="34" t="s">
        <v>176</v>
      </c>
      <c r="B108" s="21"/>
      <c r="C108" s="41">
        <v>0</v>
      </c>
      <c r="D108" s="42">
        <v>0</v>
      </c>
      <c r="E108" s="43">
        <v>0</v>
      </c>
      <c r="F108" s="43">
        <v>0</v>
      </c>
      <c r="G108" s="43">
        <v>0</v>
      </c>
      <c r="H108" s="43">
        <v>0</v>
      </c>
      <c r="I108" s="24">
        <f t="shared" si="1"/>
        <v>0</v>
      </c>
      <c r="J108" s="25" t="str">
        <f t="shared" si="2"/>
        <v/>
      </c>
      <c r="K108" s="44">
        <v>0</v>
      </c>
    </row>
    <row r="109" spans="1:11" hidden="1" x14ac:dyDescent="0.3">
      <c r="A109" s="54"/>
      <c r="B109" s="21"/>
      <c r="C109" s="56"/>
      <c r="D109" s="57"/>
      <c r="E109" s="58"/>
      <c r="F109" s="58"/>
      <c r="G109" s="58"/>
      <c r="H109" s="58"/>
      <c r="I109" s="24">
        <f t="shared" si="1"/>
        <v>0</v>
      </c>
      <c r="J109" s="25" t="str">
        <f t="shared" si="2"/>
        <v/>
      </c>
      <c r="K109" s="26"/>
    </row>
    <row r="110" spans="1:11" hidden="1" x14ac:dyDescent="0.3">
      <c r="A110" s="27" t="s">
        <v>178</v>
      </c>
      <c r="B110" s="55"/>
      <c r="C110" s="46">
        <f t="shared" ref="C110:H110" si="16">+C111+C114</f>
        <v>0</v>
      </c>
      <c r="D110" s="47">
        <f t="shared" si="16"/>
        <v>0</v>
      </c>
      <c r="E110" s="48">
        <f t="shared" si="16"/>
        <v>0</v>
      </c>
      <c r="F110" s="48">
        <f t="shared" si="16"/>
        <v>0</v>
      </c>
      <c r="G110" s="48">
        <f t="shared" si="16"/>
        <v>0</v>
      </c>
      <c r="H110" s="48">
        <f t="shared" si="16"/>
        <v>0</v>
      </c>
      <c r="I110" s="31">
        <f t="shared" si="1"/>
        <v>0</v>
      </c>
      <c r="J110" s="52" t="str">
        <f t="shared" si="2"/>
        <v/>
      </c>
      <c r="K110" s="49">
        <f>+K111+K114</f>
        <v>0</v>
      </c>
    </row>
    <row r="111" spans="1:11" hidden="1" x14ac:dyDescent="0.3">
      <c r="A111" s="34" t="s">
        <v>179</v>
      </c>
      <c r="B111" s="21"/>
      <c r="C111" s="22">
        <f t="shared" ref="C111:H111" si="17">SUM(C112:C113)</f>
        <v>0</v>
      </c>
      <c r="D111" s="45">
        <f t="shared" si="17"/>
        <v>0</v>
      </c>
      <c r="E111" s="24">
        <f t="shared" si="17"/>
        <v>0</v>
      </c>
      <c r="F111" s="24">
        <f t="shared" si="17"/>
        <v>0</v>
      </c>
      <c r="G111" s="24">
        <f t="shared" si="17"/>
        <v>0</v>
      </c>
      <c r="H111" s="24">
        <f t="shared" si="17"/>
        <v>0</v>
      </c>
      <c r="I111" s="23">
        <f t="shared" si="1"/>
        <v>0</v>
      </c>
      <c r="J111" s="38" t="str">
        <f t="shared" si="2"/>
        <v/>
      </c>
      <c r="K111" s="26">
        <f>SUM(K112:K113)</f>
        <v>0</v>
      </c>
    </row>
    <row r="112" spans="1:11" hidden="1" x14ac:dyDescent="0.3">
      <c r="A112" s="40" t="s">
        <v>180</v>
      </c>
      <c r="B112" s="21"/>
      <c r="C112" s="41">
        <v>0</v>
      </c>
      <c r="D112" s="42">
        <v>0</v>
      </c>
      <c r="E112" s="43">
        <v>0</v>
      </c>
      <c r="F112" s="43">
        <v>0</v>
      </c>
      <c r="G112" s="43">
        <v>0</v>
      </c>
      <c r="H112" s="43">
        <v>0</v>
      </c>
      <c r="I112" s="24">
        <f t="shared" si="1"/>
        <v>0</v>
      </c>
      <c r="J112" s="25" t="str">
        <f t="shared" si="2"/>
        <v/>
      </c>
      <c r="K112" s="44">
        <v>0</v>
      </c>
    </row>
    <row r="113" spans="1:11" hidden="1" x14ac:dyDescent="0.3">
      <c r="A113" s="40" t="s">
        <v>182</v>
      </c>
      <c r="B113" s="21"/>
      <c r="C113" s="41">
        <v>0</v>
      </c>
      <c r="D113" s="42">
        <v>0</v>
      </c>
      <c r="E113" s="43">
        <v>0</v>
      </c>
      <c r="F113" s="43">
        <v>0</v>
      </c>
      <c r="G113" s="43">
        <v>0</v>
      </c>
      <c r="H113" s="43">
        <v>0</v>
      </c>
      <c r="I113" s="24">
        <f t="shared" si="1"/>
        <v>0</v>
      </c>
      <c r="J113" s="25" t="str">
        <f t="shared" si="2"/>
        <v/>
      </c>
      <c r="K113" s="44">
        <v>0</v>
      </c>
    </row>
    <row r="114" spans="1:11" hidden="1" x14ac:dyDescent="0.3">
      <c r="A114" s="34" t="s">
        <v>184</v>
      </c>
      <c r="B114" s="21"/>
      <c r="C114" s="22">
        <f t="shared" ref="C114:H114" si="18">SUM(C115:C116)</f>
        <v>0</v>
      </c>
      <c r="D114" s="45">
        <f t="shared" si="18"/>
        <v>0</v>
      </c>
      <c r="E114" s="24">
        <f t="shared" si="18"/>
        <v>0</v>
      </c>
      <c r="F114" s="24">
        <f t="shared" si="18"/>
        <v>0</v>
      </c>
      <c r="G114" s="24">
        <f t="shared" si="18"/>
        <v>0</v>
      </c>
      <c r="H114" s="24">
        <f t="shared" si="18"/>
        <v>0</v>
      </c>
      <c r="I114" s="23">
        <f t="shared" si="1"/>
        <v>0</v>
      </c>
      <c r="J114" s="38" t="str">
        <f t="shared" si="2"/>
        <v/>
      </c>
      <c r="K114" s="26">
        <f>SUM(K115:K116)</f>
        <v>0</v>
      </c>
    </row>
    <row r="115" spans="1:11" hidden="1" x14ac:dyDescent="0.3">
      <c r="A115" s="40" t="s">
        <v>180</v>
      </c>
      <c r="B115" s="21"/>
      <c r="C115" s="41">
        <v>0</v>
      </c>
      <c r="D115" s="42">
        <v>0</v>
      </c>
      <c r="E115" s="43">
        <v>0</v>
      </c>
      <c r="F115" s="43">
        <v>0</v>
      </c>
      <c r="G115" s="43">
        <v>0</v>
      </c>
      <c r="H115" s="43">
        <v>0</v>
      </c>
      <c r="I115" s="24">
        <f t="shared" si="1"/>
        <v>0</v>
      </c>
      <c r="J115" s="25" t="str">
        <f t="shared" si="2"/>
        <v/>
      </c>
      <c r="K115" s="44">
        <v>0</v>
      </c>
    </row>
    <row r="116" spans="1:11" hidden="1" x14ac:dyDescent="0.3">
      <c r="A116" s="40" t="s">
        <v>182</v>
      </c>
      <c r="B116" s="21"/>
      <c r="C116" s="41">
        <v>0</v>
      </c>
      <c r="D116" s="42">
        <v>0</v>
      </c>
      <c r="E116" s="43">
        <v>0</v>
      </c>
      <c r="F116" s="43">
        <v>0</v>
      </c>
      <c r="G116" s="43">
        <v>0</v>
      </c>
      <c r="H116" s="43">
        <v>0</v>
      </c>
      <c r="I116" s="24">
        <f>H116-G116</f>
        <v>0</v>
      </c>
      <c r="J116" s="25" t="str">
        <f>IF(I116=0,"",I116/H116)</f>
        <v/>
      </c>
      <c r="K116" s="44">
        <v>0</v>
      </c>
    </row>
    <row r="117" spans="1:11" hidden="1" x14ac:dyDescent="0.3">
      <c r="A117" s="27" t="s">
        <v>188</v>
      </c>
      <c r="B117" s="21"/>
      <c r="C117" s="46">
        <f t="shared" ref="C117:H117" si="19">+C118+C130</f>
        <v>717680</v>
      </c>
      <c r="D117" s="47">
        <f t="shared" si="19"/>
        <v>0</v>
      </c>
      <c r="E117" s="48">
        <f t="shared" si="19"/>
        <v>0</v>
      </c>
      <c r="F117" s="48">
        <f t="shared" si="19"/>
        <v>0</v>
      </c>
      <c r="G117" s="48">
        <f t="shared" si="19"/>
        <v>0</v>
      </c>
      <c r="H117" s="48">
        <f t="shared" si="19"/>
        <v>0</v>
      </c>
      <c r="I117" s="48">
        <f t="shared" si="1"/>
        <v>0</v>
      </c>
      <c r="J117" s="32" t="str">
        <f t="shared" si="2"/>
        <v/>
      </c>
      <c r="K117" s="49">
        <f>+K118+K130</f>
        <v>0</v>
      </c>
    </row>
    <row r="118" spans="1:11" hidden="1" x14ac:dyDescent="0.3">
      <c r="A118" s="34" t="s">
        <v>189</v>
      </c>
      <c r="B118" s="21"/>
      <c r="C118" s="22">
        <f t="shared" ref="C118:H118" si="20">SUM(C119:C129)</f>
        <v>717680</v>
      </c>
      <c r="D118" s="45">
        <f t="shared" si="20"/>
        <v>0</v>
      </c>
      <c r="E118" s="24">
        <f t="shared" si="20"/>
        <v>0</v>
      </c>
      <c r="F118" s="24">
        <f t="shared" si="20"/>
        <v>0</v>
      </c>
      <c r="G118" s="24">
        <f t="shared" si="20"/>
        <v>0</v>
      </c>
      <c r="H118" s="24">
        <f t="shared" si="20"/>
        <v>0</v>
      </c>
      <c r="I118" s="23">
        <f t="shared" si="1"/>
        <v>0</v>
      </c>
      <c r="J118" s="38" t="str">
        <f t="shared" si="2"/>
        <v/>
      </c>
      <c r="K118" s="26">
        <f>SUM(K119:K129)</f>
        <v>0</v>
      </c>
    </row>
    <row r="119" spans="1:11" hidden="1" x14ac:dyDescent="0.3">
      <c r="A119" s="40" t="s">
        <v>190</v>
      </c>
      <c r="B119" s="21"/>
      <c r="C119" s="41">
        <v>473280</v>
      </c>
      <c r="D119" s="42">
        <v>0</v>
      </c>
      <c r="E119" s="43">
        <v>0</v>
      </c>
      <c r="F119" s="43">
        <v>0</v>
      </c>
      <c r="G119" s="43">
        <v>0</v>
      </c>
      <c r="H119" s="43">
        <v>0</v>
      </c>
      <c r="I119" s="24">
        <f t="shared" si="1"/>
        <v>0</v>
      </c>
      <c r="J119" s="25" t="str">
        <f t="shared" si="2"/>
        <v/>
      </c>
      <c r="K119" s="44">
        <v>0</v>
      </c>
    </row>
    <row r="120" spans="1:11" hidden="1" x14ac:dyDescent="0.3">
      <c r="A120" s="40" t="s">
        <v>192</v>
      </c>
      <c r="B120" s="21"/>
      <c r="C120" s="41">
        <v>0</v>
      </c>
      <c r="D120" s="42">
        <v>0</v>
      </c>
      <c r="E120" s="43">
        <v>0</v>
      </c>
      <c r="F120" s="43">
        <v>0</v>
      </c>
      <c r="G120" s="43">
        <v>0</v>
      </c>
      <c r="H120" s="43">
        <v>0</v>
      </c>
      <c r="I120" s="24">
        <f t="shared" si="1"/>
        <v>0</v>
      </c>
      <c r="J120" s="25" t="str">
        <f t="shared" si="2"/>
        <v/>
      </c>
      <c r="K120" s="44">
        <v>0</v>
      </c>
    </row>
    <row r="121" spans="1:11" hidden="1" x14ac:dyDescent="0.3">
      <c r="A121" s="40" t="s">
        <v>194</v>
      </c>
      <c r="B121" s="21"/>
      <c r="C121" s="41">
        <v>0</v>
      </c>
      <c r="D121" s="42">
        <v>0</v>
      </c>
      <c r="E121" s="43">
        <v>0</v>
      </c>
      <c r="F121" s="43">
        <v>0</v>
      </c>
      <c r="G121" s="43">
        <v>0</v>
      </c>
      <c r="H121" s="43">
        <v>0</v>
      </c>
      <c r="I121" s="24">
        <f t="shared" si="1"/>
        <v>0</v>
      </c>
      <c r="J121" s="25" t="str">
        <f t="shared" si="2"/>
        <v/>
      </c>
      <c r="K121" s="44">
        <v>0</v>
      </c>
    </row>
    <row r="122" spans="1:11" hidden="1" x14ac:dyDescent="0.3">
      <c r="A122" s="40" t="s">
        <v>196</v>
      </c>
      <c r="B122" s="21"/>
      <c r="C122" s="41">
        <v>0</v>
      </c>
      <c r="D122" s="42">
        <v>0</v>
      </c>
      <c r="E122" s="43">
        <v>0</v>
      </c>
      <c r="F122" s="43">
        <v>0</v>
      </c>
      <c r="G122" s="43">
        <v>0</v>
      </c>
      <c r="H122" s="43">
        <v>0</v>
      </c>
      <c r="I122" s="24">
        <f t="shared" si="1"/>
        <v>0</v>
      </c>
      <c r="J122" s="25" t="str">
        <f t="shared" si="2"/>
        <v/>
      </c>
      <c r="K122" s="44">
        <v>0</v>
      </c>
    </row>
    <row r="123" spans="1:11" hidden="1" x14ac:dyDescent="0.3">
      <c r="A123" s="40" t="s">
        <v>198</v>
      </c>
      <c r="B123" s="21"/>
      <c r="C123" s="41">
        <v>0</v>
      </c>
      <c r="D123" s="42">
        <v>0</v>
      </c>
      <c r="E123" s="43">
        <v>0</v>
      </c>
      <c r="F123" s="43">
        <v>0</v>
      </c>
      <c r="G123" s="43">
        <v>0</v>
      </c>
      <c r="H123" s="43">
        <v>0</v>
      </c>
      <c r="I123" s="24">
        <f t="shared" si="1"/>
        <v>0</v>
      </c>
      <c r="J123" s="25" t="str">
        <f t="shared" si="2"/>
        <v/>
      </c>
      <c r="K123" s="44">
        <v>0</v>
      </c>
    </row>
    <row r="124" spans="1:11" hidden="1" x14ac:dyDescent="0.3">
      <c r="A124" s="40" t="s">
        <v>200</v>
      </c>
      <c r="B124" s="21"/>
      <c r="C124" s="41">
        <v>0</v>
      </c>
      <c r="D124" s="42">
        <v>0</v>
      </c>
      <c r="E124" s="43">
        <v>0</v>
      </c>
      <c r="F124" s="43">
        <v>0</v>
      </c>
      <c r="G124" s="43">
        <v>0</v>
      </c>
      <c r="H124" s="43">
        <v>0</v>
      </c>
      <c r="I124" s="24">
        <f t="shared" si="1"/>
        <v>0</v>
      </c>
      <c r="J124" s="25" t="str">
        <f t="shared" si="2"/>
        <v/>
      </c>
      <c r="K124" s="44">
        <v>0</v>
      </c>
    </row>
    <row r="125" spans="1:11" hidden="1" x14ac:dyDescent="0.3">
      <c r="A125" s="40" t="s">
        <v>202</v>
      </c>
      <c r="B125" s="21"/>
      <c r="C125" s="41">
        <v>0</v>
      </c>
      <c r="D125" s="42">
        <v>0</v>
      </c>
      <c r="E125" s="43">
        <v>0</v>
      </c>
      <c r="F125" s="43">
        <v>0</v>
      </c>
      <c r="G125" s="43">
        <v>0</v>
      </c>
      <c r="H125" s="43">
        <v>0</v>
      </c>
      <c r="I125" s="24">
        <f t="shared" si="1"/>
        <v>0</v>
      </c>
      <c r="J125" s="25" t="str">
        <f t="shared" si="2"/>
        <v/>
      </c>
      <c r="K125" s="44">
        <v>0</v>
      </c>
    </row>
    <row r="126" spans="1:11" hidden="1" x14ac:dyDescent="0.3">
      <c r="A126" s="40" t="s">
        <v>204</v>
      </c>
      <c r="B126" s="21"/>
      <c r="C126" s="41">
        <v>0</v>
      </c>
      <c r="D126" s="42">
        <v>0</v>
      </c>
      <c r="E126" s="43">
        <v>0</v>
      </c>
      <c r="F126" s="43">
        <v>0</v>
      </c>
      <c r="G126" s="43">
        <v>0</v>
      </c>
      <c r="H126" s="43">
        <v>0</v>
      </c>
      <c r="I126" s="24">
        <f t="shared" si="1"/>
        <v>0</v>
      </c>
      <c r="J126" s="25" t="str">
        <f t="shared" si="2"/>
        <v/>
      </c>
      <c r="K126" s="44">
        <v>0</v>
      </c>
    </row>
    <row r="127" spans="1:11" hidden="1" x14ac:dyDescent="0.3">
      <c r="A127" s="40" t="s">
        <v>206</v>
      </c>
      <c r="B127" s="21"/>
      <c r="C127" s="41">
        <v>0</v>
      </c>
      <c r="D127" s="42">
        <v>0</v>
      </c>
      <c r="E127" s="43">
        <v>0</v>
      </c>
      <c r="F127" s="43">
        <v>0</v>
      </c>
      <c r="G127" s="43">
        <v>0</v>
      </c>
      <c r="H127" s="43">
        <v>0</v>
      </c>
      <c r="I127" s="24">
        <f t="shared" si="1"/>
        <v>0</v>
      </c>
      <c r="J127" s="25" t="str">
        <f t="shared" si="2"/>
        <v/>
      </c>
      <c r="K127" s="44">
        <v>0</v>
      </c>
    </row>
    <row r="128" spans="1:11" hidden="1" x14ac:dyDescent="0.3">
      <c r="A128" s="40" t="s">
        <v>208</v>
      </c>
      <c r="B128" s="21"/>
      <c r="C128" s="41">
        <v>0</v>
      </c>
      <c r="D128" s="42">
        <v>0</v>
      </c>
      <c r="E128" s="43">
        <v>0</v>
      </c>
      <c r="F128" s="43">
        <v>0</v>
      </c>
      <c r="G128" s="43">
        <v>0</v>
      </c>
      <c r="H128" s="43">
        <v>0</v>
      </c>
      <c r="I128" s="24">
        <f t="shared" si="1"/>
        <v>0</v>
      </c>
      <c r="J128" s="25" t="str">
        <f t="shared" si="2"/>
        <v/>
      </c>
      <c r="K128" s="44">
        <v>0</v>
      </c>
    </row>
    <row r="129" spans="1:11" hidden="1" x14ac:dyDescent="0.3">
      <c r="A129" s="40" t="s">
        <v>12</v>
      </c>
      <c r="B129" s="21"/>
      <c r="C129" s="41">
        <v>244400</v>
      </c>
      <c r="D129" s="42">
        <v>0</v>
      </c>
      <c r="E129" s="43">
        <v>0</v>
      </c>
      <c r="F129" s="43">
        <v>0</v>
      </c>
      <c r="G129" s="43">
        <v>0</v>
      </c>
      <c r="H129" s="43">
        <v>0</v>
      </c>
      <c r="I129" s="24">
        <f t="shared" si="1"/>
        <v>0</v>
      </c>
      <c r="J129" s="25" t="str">
        <f t="shared" si="2"/>
        <v/>
      </c>
      <c r="K129" s="44">
        <v>0</v>
      </c>
    </row>
    <row r="130" spans="1:11" hidden="1" x14ac:dyDescent="0.3">
      <c r="A130" s="34" t="s">
        <v>211</v>
      </c>
      <c r="B130" s="21"/>
      <c r="C130" s="22">
        <f t="shared" ref="C130:H130" si="21">SUM(C131:C133)</f>
        <v>0</v>
      </c>
      <c r="D130" s="45">
        <f t="shared" si="21"/>
        <v>0</v>
      </c>
      <c r="E130" s="24">
        <f t="shared" si="21"/>
        <v>0</v>
      </c>
      <c r="F130" s="24">
        <f t="shared" si="21"/>
        <v>0</v>
      </c>
      <c r="G130" s="24">
        <f t="shared" si="21"/>
        <v>0</v>
      </c>
      <c r="H130" s="24">
        <f t="shared" si="21"/>
        <v>0</v>
      </c>
      <c r="I130" s="23">
        <f t="shared" si="1"/>
        <v>0</v>
      </c>
      <c r="J130" s="38" t="str">
        <f t="shared" si="2"/>
        <v/>
      </c>
      <c r="K130" s="26">
        <f>SUM(K131:K133)</f>
        <v>0</v>
      </c>
    </row>
    <row r="131" spans="1:11" hidden="1" x14ac:dyDescent="0.3">
      <c r="A131" s="40" t="s">
        <v>212</v>
      </c>
      <c r="B131" s="21"/>
      <c r="C131" s="41">
        <v>0</v>
      </c>
      <c r="D131" s="42">
        <v>0</v>
      </c>
      <c r="E131" s="43">
        <v>0</v>
      </c>
      <c r="F131" s="43">
        <v>0</v>
      </c>
      <c r="G131" s="43">
        <v>0</v>
      </c>
      <c r="H131" s="43">
        <v>0</v>
      </c>
      <c r="I131" s="24">
        <f t="shared" si="1"/>
        <v>0</v>
      </c>
      <c r="J131" s="25" t="str">
        <f t="shared" si="2"/>
        <v/>
      </c>
      <c r="K131" s="44">
        <v>0</v>
      </c>
    </row>
    <row r="132" spans="1:11" hidden="1" x14ac:dyDescent="0.3">
      <c r="A132" s="40" t="s">
        <v>214</v>
      </c>
      <c r="B132" s="21"/>
      <c r="C132" s="41">
        <v>0</v>
      </c>
      <c r="D132" s="42">
        <v>0</v>
      </c>
      <c r="E132" s="43">
        <v>0</v>
      </c>
      <c r="F132" s="43">
        <v>0</v>
      </c>
      <c r="G132" s="43">
        <v>0</v>
      </c>
      <c r="H132" s="43">
        <v>0</v>
      </c>
      <c r="I132" s="24">
        <f t="shared" si="1"/>
        <v>0</v>
      </c>
      <c r="J132" s="25" t="str">
        <f t="shared" si="2"/>
        <v/>
      </c>
      <c r="K132" s="44">
        <v>0</v>
      </c>
    </row>
    <row r="133" spans="1:11" hidden="1" x14ac:dyDescent="0.3">
      <c r="A133" s="40" t="s">
        <v>12</v>
      </c>
      <c r="B133" s="21"/>
      <c r="C133" s="41">
        <v>0</v>
      </c>
      <c r="D133" s="42">
        <v>0</v>
      </c>
      <c r="E133" s="43">
        <v>0</v>
      </c>
      <c r="F133" s="43">
        <v>0</v>
      </c>
      <c r="G133" s="43">
        <v>0</v>
      </c>
      <c r="H133" s="43">
        <v>0</v>
      </c>
      <c r="I133" s="24">
        <f t="shared" si="1"/>
        <v>0</v>
      </c>
      <c r="J133" s="25" t="str">
        <f t="shared" si="2"/>
        <v/>
      </c>
      <c r="K133" s="44">
        <v>0</v>
      </c>
    </row>
    <row r="134" spans="1:11" hidden="1" x14ac:dyDescent="0.3">
      <c r="A134" s="34"/>
      <c r="B134" s="21"/>
      <c r="C134" s="22"/>
      <c r="D134" s="23"/>
      <c r="E134" s="24"/>
      <c r="F134" s="24"/>
      <c r="G134" s="24"/>
      <c r="H134" s="24"/>
      <c r="I134" s="24"/>
      <c r="J134" s="25" t="str">
        <f t="shared" si="2"/>
        <v/>
      </c>
      <c r="K134" s="26"/>
    </row>
    <row r="135" spans="1:11" hidden="1" x14ac:dyDescent="0.3">
      <c r="A135" s="27" t="s">
        <v>217</v>
      </c>
      <c r="B135" s="21"/>
      <c r="C135" s="46">
        <f t="shared" ref="C135:H135" si="22">SUM(C136:C136)</f>
        <v>0</v>
      </c>
      <c r="D135" s="47">
        <f t="shared" si="22"/>
        <v>0</v>
      </c>
      <c r="E135" s="48">
        <f t="shared" si="22"/>
        <v>0</v>
      </c>
      <c r="F135" s="48">
        <f t="shared" si="22"/>
        <v>0</v>
      </c>
      <c r="G135" s="48">
        <f t="shared" si="22"/>
        <v>0</v>
      </c>
      <c r="H135" s="48">
        <f t="shared" si="22"/>
        <v>0</v>
      </c>
      <c r="I135" s="48">
        <f>H135-G135</f>
        <v>0</v>
      </c>
      <c r="J135" s="52" t="str">
        <f t="shared" si="2"/>
        <v/>
      </c>
      <c r="K135" s="49">
        <f>SUM(K136)</f>
        <v>0</v>
      </c>
    </row>
    <row r="136" spans="1:11" hidden="1" x14ac:dyDescent="0.3">
      <c r="A136" s="34" t="s">
        <v>217</v>
      </c>
      <c r="B136" s="21"/>
      <c r="C136" s="41">
        <v>0</v>
      </c>
      <c r="D136" s="42">
        <v>0</v>
      </c>
      <c r="E136" s="43">
        <v>0</v>
      </c>
      <c r="F136" s="43">
        <v>0</v>
      </c>
      <c r="G136" s="43">
        <v>0</v>
      </c>
      <c r="H136" s="43">
        <v>0</v>
      </c>
      <c r="I136" s="24">
        <f>H136-G136</f>
        <v>0</v>
      </c>
      <c r="J136" s="25" t="str">
        <f t="shared" si="2"/>
        <v/>
      </c>
      <c r="K136" s="44">
        <v>0</v>
      </c>
    </row>
    <row r="137" spans="1:11" hidden="1" x14ac:dyDescent="0.3">
      <c r="A137" s="54"/>
      <c r="B137" s="21"/>
      <c r="C137" s="22"/>
      <c r="D137" s="23"/>
      <c r="E137" s="24"/>
      <c r="F137" s="24"/>
      <c r="G137" s="24"/>
      <c r="H137" s="24"/>
      <c r="I137" s="24"/>
      <c r="J137" s="25" t="str">
        <f t="shared" ref="J137:J146" si="23">IF(I137=0,"",I137/H137)</f>
        <v/>
      </c>
      <c r="K137" s="26"/>
    </row>
    <row r="138" spans="1:11" hidden="1" x14ac:dyDescent="0.3">
      <c r="A138" s="27" t="s">
        <v>219</v>
      </c>
      <c r="B138" s="21"/>
      <c r="C138" s="46">
        <f t="shared" ref="C138:H138" si="24">SUM(C139:C140)</f>
        <v>0</v>
      </c>
      <c r="D138" s="47">
        <f t="shared" si="24"/>
        <v>0</v>
      </c>
      <c r="E138" s="48">
        <f t="shared" si="24"/>
        <v>0</v>
      </c>
      <c r="F138" s="48">
        <f t="shared" si="24"/>
        <v>0</v>
      </c>
      <c r="G138" s="48">
        <f t="shared" si="24"/>
        <v>0</v>
      </c>
      <c r="H138" s="48">
        <f t="shared" si="24"/>
        <v>0</v>
      </c>
      <c r="I138" s="48">
        <f t="shared" ref="I138:I146" si="25">H138-G138</f>
        <v>0</v>
      </c>
      <c r="J138" s="52" t="str">
        <f t="shared" si="23"/>
        <v/>
      </c>
      <c r="K138" s="49">
        <f>SUM(K139:K140)</f>
        <v>0</v>
      </c>
    </row>
    <row r="139" spans="1:11" hidden="1" x14ac:dyDescent="0.3">
      <c r="A139" s="34" t="s">
        <v>220</v>
      </c>
      <c r="B139" s="21"/>
      <c r="C139" s="41">
        <v>0</v>
      </c>
      <c r="D139" s="42">
        <v>0</v>
      </c>
      <c r="E139" s="43">
        <v>0</v>
      </c>
      <c r="F139" s="43">
        <v>0</v>
      </c>
      <c r="G139" s="43">
        <v>0</v>
      </c>
      <c r="H139" s="43">
        <v>0</v>
      </c>
      <c r="I139" s="24">
        <f t="shared" si="25"/>
        <v>0</v>
      </c>
      <c r="J139" s="25" t="str">
        <f t="shared" si="23"/>
        <v/>
      </c>
      <c r="K139" s="44">
        <v>0</v>
      </c>
    </row>
    <row r="140" spans="1:11" hidden="1" x14ac:dyDescent="0.3">
      <c r="A140" s="34" t="s">
        <v>222</v>
      </c>
      <c r="B140" s="21"/>
      <c r="C140" s="22">
        <f t="shared" ref="C140:H140" si="26">SUM(C141:C146)</f>
        <v>0</v>
      </c>
      <c r="D140" s="45">
        <f t="shared" si="26"/>
        <v>0</v>
      </c>
      <c r="E140" s="24">
        <f t="shared" si="26"/>
        <v>0</v>
      </c>
      <c r="F140" s="24">
        <f t="shared" si="26"/>
        <v>0</v>
      </c>
      <c r="G140" s="24">
        <f t="shared" si="26"/>
        <v>0</v>
      </c>
      <c r="H140" s="24">
        <f t="shared" si="26"/>
        <v>0</v>
      </c>
      <c r="I140" s="23">
        <f t="shared" si="25"/>
        <v>0</v>
      </c>
      <c r="J140" s="38" t="str">
        <f t="shared" si="23"/>
        <v/>
      </c>
      <c r="K140" s="26">
        <f>SUM(K141:K146)</f>
        <v>0</v>
      </c>
    </row>
    <row r="141" spans="1:11" hidden="1" x14ac:dyDescent="0.3">
      <c r="A141" s="40" t="s">
        <v>223</v>
      </c>
      <c r="B141" s="21"/>
      <c r="C141" s="41">
        <v>0</v>
      </c>
      <c r="D141" s="42">
        <v>0</v>
      </c>
      <c r="E141" s="43">
        <v>0</v>
      </c>
      <c r="F141" s="43">
        <v>0</v>
      </c>
      <c r="G141" s="43">
        <v>0</v>
      </c>
      <c r="H141" s="43">
        <v>0</v>
      </c>
      <c r="I141" s="24">
        <f t="shared" si="25"/>
        <v>0</v>
      </c>
      <c r="J141" s="25" t="str">
        <f t="shared" si="23"/>
        <v/>
      </c>
      <c r="K141" s="44">
        <v>0</v>
      </c>
    </row>
    <row r="142" spans="1:11" hidden="1" x14ac:dyDescent="0.3">
      <c r="A142" s="40" t="s">
        <v>225</v>
      </c>
      <c r="B142" s="21"/>
      <c r="C142" s="41">
        <v>0</v>
      </c>
      <c r="D142" s="42">
        <v>0</v>
      </c>
      <c r="E142" s="43">
        <v>0</v>
      </c>
      <c r="F142" s="43">
        <v>0</v>
      </c>
      <c r="G142" s="43">
        <v>0</v>
      </c>
      <c r="H142" s="43">
        <v>0</v>
      </c>
      <c r="I142" s="24">
        <f t="shared" si="25"/>
        <v>0</v>
      </c>
      <c r="J142" s="25" t="str">
        <f t="shared" si="23"/>
        <v/>
      </c>
      <c r="K142" s="44">
        <v>0</v>
      </c>
    </row>
    <row r="143" spans="1:11" hidden="1" x14ac:dyDescent="0.3">
      <c r="A143" s="40" t="s">
        <v>227</v>
      </c>
      <c r="B143" s="21"/>
      <c r="C143" s="41">
        <v>0</v>
      </c>
      <c r="D143" s="42">
        <v>0</v>
      </c>
      <c r="E143" s="43">
        <v>0</v>
      </c>
      <c r="F143" s="43">
        <v>0</v>
      </c>
      <c r="G143" s="43">
        <v>0</v>
      </c>
      <c r="H143" s="43">
        <v>0</v>
      </c>
      <c r="I143" s="24">
        <f t="shared" si="25"/>
        <v>0</v>
      </c>
      <c r="J143" s="25" t="str">
        <f t="shared" si="23"/>
        <v/>
      </c>
      <c r="K143" s="44">
        <v>0</v>
      </c>
    </row>
    <row r="144" spans="1:11" hidden="1" x14ac:dyDescent="0.3">
      <c r="A144" s="40" t="s">
        <v>229</v>
      </c>
      <c r="B144" s="21"/>
      <c r="C144" s="41">
        <v>0</v>
      </c>
      <c r="D144" s="42">
        <v>0</v>
      </c>
      <c r="E144" s="43">
        <v>0</v>
      </c>
      <c r="F144" s="43">
        <v>0</v>
      </c>
      <c r="G144" s="43">
        <v>0</v>
      </c>
      <c r="H144" s="43">
        <v>0</v>
      </c>
      <c r="I144" s="24">
        <f t="shared" si="25"/>
        <v>0</v>
      </c>
      <c r="J144" s="25" t="str">
        <f t="shared" si="23"/>
        <v/>
      </c>
      <c r="K144" s="44">
        <v>0</v>
      </c>
    </row>
    <row r="145" spans="1:11" hidden="1" x14ac:dyDescent="0.3">
      <c r="A145" s="40" t="s">
        <v>231</v>
      </c>
      <c r="B145" s="21"/>
      <c r="C145" s="41">
        <v>0</v>
      </c>
      <c r="D145" s="42">
        <v>0</v>
      </c>
      <c r="E145" s="43">
        <v>0</v>
      </c>
      <c r="F145" s="43">
        <v>0</v>
      </c>
      <c r="G145" s="43">
        <v>0</v>
      </c>
      <c r="H145" s="43">
        <v>0</v>
      </c>
      <c r="I145" s="24">
        <f t="shared" si="25"/>
        <v>0</v>
      </c>
      <c r="J145" s="25" t="str">
        <f t="shared" si="23"/>
        <v/>
      </c>
      <c r="K145" s="44">
        <v>0</v>
      </c>
    </row>
    <row r="146" spans="1:11" hidden="1" x14ac:dyDescent="0.3">
      <c r="A146" s="40" t="s">
        <v>233</v>
      </c>
      <c r="B146" s="21"/>
      <c r="C146" s="41">
        <v>0</v>
      </c>
      <c r="D146" s="42">
        <v>0</v>
      </c>
      <c r="E146" s="43">
        <v>0</v>
      </c>
      <c r="F146" s="43">
        <v>0</v>
      </c>
      <c r="G146" s="43">
        <v>0</v>
      </c>
      <c r="H146" s="43">
        <v>0</v>
      </c>
      <c r="I146" s="24">
        <f t="shared" si="25"/>
        <v>0</v>
      </c>
      <c r="J146" s="25" t="str">
        <f t="shared" si="23"/>
        <v/>
      </c>
      <c r="K146" s="44">
        <v>0</v>
      </c>
    </row>
    <row r="147" spans="1:11" hidden="1" x14ac:dyDescent="0.3">
      <c r="A147" s="54"/>
      <c r="B147" s="21"/>
      <c r="C147" s="22"/>
      <c r="D147" s="23"/>
      <c r="E147" s="24"/>
      <c r="F147" s="24"/>
      <c r="G147" s="24"/>
      <c r="H147" s="24"/>
      <c r="I147" s="24"/>
      <c r="J147" s="25"/>
      <c r="K147" s="26"/>
    </row>
    <row r="148" spans="1:11" hidden="1" x14ac:dyDescent="0.3">
      <c r="A148" s="27" t="s">
        <v>235</v>
      </c>
      <c r="B148" s="21"/>
      <c r="C148" s="46">
        <f t="shared" ref="C148:H148" si="27">SUM(C149:C149)</f>
        <v>0</v>
      </c>
      <c r="D148" s="47">
        <f t="shared" si="27"/>
        <v>0</v>
      </c>
      <c r="E148" s="48">
        <f t="shared" si="27"/>
        <v>0</v>
      </c>
      <c r="F148" s="48">
        <f t="shared" si="27"/>
        <v>0</v>
      </c>
      <c r="G148" s="48">
        <f t="shared" si="27"/>
        <v>0</v>
      </c>
      <c r="H148" s="48">
        <f t="shared" si="27"/>
        <v>0</v>
      </c>
      <c r="I148" s="48">
        <f>H148-G148</f>
        <v>0</v>
      </c>
      <c r="J148" s="52" t="str">
        <f>IF(I148=0,"",I148/H148)</f>
        <v/>
      </c>
      <c r="K148" s="49">
        <f>SUM(K149)</f>
        <v>0</v>
      </c>
    </row>
    <row r="149" spans="1:11" hidden="1" x14ac:dyDescent="0.3">
      <c r="A149" s="34" t="s">
        <v>235</v>
      </c>
      <c r="B149" s="21"/>
      <c r="C149" s="41">
        <v>0</v>
      </c>
      <c r="D149" s="42">
        <v>0</v>
      </c>
      <c r="E149" s="43">
        <v>0</v>
      </c>
      <c r="F149" s="43">
        <v>0</v>
      </c>
      <c r="G149" s="43">
        <v>0</v>
      </c>
      <c r="H149" s="43">
        <v>0</v>
      </c>
      <c r="I149" s="24">
        <f>H149-G149</f>
        <v>0</v>
      </c>
      <c r="J149" s="25" t="str">
        <f>IF(I149=0,"",I149/H149)</f>
        <v/>
      </c>
      <c r="K149" s="44">
        <v>0</v>
      </c>
    </row>
    <row r="150" spans="1:11" hidden="1" x14ac:dyDescent="0.3">
      <c r="A150" s="54"/>
      <c r="B150" s="21"/>
      <c r="C150" s="22"/>
      <c r="D150" s="23"/>
      <c r="E150" s="24"/>
      <c r="F150" s="24"/>
      <c r="G150" s="24"/>
      <c r="H150" s="24"/>
      <c r="I150" s="24"/>
      <c r="J150" s="25"/>
      <c r="K150" s="26"/>
    </row>
    <row r="151" spans="1:11" hidden="1" x14ac:dyDescent="0.3">
      <c r="A151" s="27" t="s">
        <v>237</v>
      </c>
      <c r="B151" s="21"/>
      <c r="C151" s="46">
        <f t="shared" ref="C151:H151" si="28">SUM(C152:C152)</f>
        <v>0</v>
      </c>
      <c r="D151" s="47">
        <f t="shared" si="28"/>
        <v>0</v>
      </c>
      <c r="E151" s="48">
        <f t="shared" si="28"/>
        <v>0</v>
      </c>
      <c r="F151" s="48">
        <f t="shared" si="28"/>
        <v>0</v>
      </c>
      <c r="G151" s="48">
        <f t="shared" si="28"/>
        <v>0</v>
      </c>
      <c r="H151" s="48">
        <f t="shared" si="28"/>
        <v>0</v>
      </c>
      <c r="I151" s="48">
        <f>H151-G151</f>
        <v>0</v>
      </c>
      <c r="J151" s="52" t="str">
        <f>IF(I151=0,"",I151/H151)</f>
        <v/>
      </c>
      <c r="K151" s="49">
        <f>SUM(K152)</f>
        <v>0</v>
      </c>
    </row>
    <row r="152" spans="1:11" hidden="1" x14ac:dyDescent="0.3">
      <c r="A152" s="34" t="s">
        <v>237</v>
      </c>
      <c r="B152" s="21"/>
      <c r="C152" s="41">
        <v>0</v>
      </c>
      <c r="D152" s="42">
        <v>0</v>
      </c>
      <c r="E152" s="43">
        <v>0</v>
      </c>
      <c r="F152" s="43">
        <v>0</v>
      </c>
      <c r="G152" s="43">
        <v>0</v>
      </c>
      <c r="H152" s="43">
        <v>0</v>
      </c>
      <c r="I152" s="24">
        <f>H152-G152</f>
        <v>0</v>
      </c>
      <c r="J152" s="25" t="str">
        <f>IF(I152=0,"",I152/H152)</f>
        <v/>
      </c>
      <c r="K152" s="44">
        <v>0</v>
      </c>
    </row>
    <row r="153" spans="1:11" hidden="1" x14ac:dyDescent="0.3">
      <c r="A153" s="54"/>
      <c r="B153" s="21"/>
      <c r="C153" s="22"/>
      <c r="D153" s="23"/>
      <c r="E153" s="24"/>
      <c r="F153" s="24"/>
      <c r="G153" s="24"/>
      <c r="H153" s="24"/>
      <c r="I153" s="24"/>
      <c r="J153" s="25" t="str">
        <f>IF(I153=0,"",I153/H153)</f>
        <v/>
      </c>
      <c r="K153" s="26"/>
    </row>
    <row r="154" spans="1:11" hidden="1" x14ac:dyDescent="0.3">
      <c r="A154" s="27" t="s">
        <v>239</v>
      </c>
      <c r="B154" s="21"/>
      <c r="C154" s="46">
        <f t="shared" ref="C154:H154" si="29">SUM(C155:C155)</f>
        <v>0</v>
      </c>
      <c r="D154" s="47">
        <f t="shared" si="29"/>
        <v>0</v>
      </c>
      <c r="E154" s="48">
        <f t="shared" si="29"/>
        <v>0</v>
      </c>
      <c r="F154" s="48">
        <f t="shared" si="29"/>
        <v>0</v>
      </c>
      <c r="G154" s="48">
        <f t="shared" si="29"/>
        <v>0</v>
      </c>
      <c r="H154" s="48">
        <f t="shared" si="29"/>
        <v>0</v>
      </c>
      <c r="I154" s="48">
        <f>H154-G154</f>
        <v>0</v>
      </c>
      <c r="J154" s="52" t="str">
        <f>IF(I154=0,"",I154/H154)</f>
        <v/>
      </c>
      <c r="K154" s="49">
        <f>SUM(K155)</f>
        <v>0</v>
      </c>
    </row>
    <row r="155" spans="1:11" hidden="1" x14ac:dyDescent="0.3">
      <c r="A155" s="34" t="s">
        <v>239</v>
      </c>
      <c r="B155" s="21"/>
      <c r="C155" s="41">
        <v>0</v>
      </c>
      <c r="D155" s="42">
        <v>0</v>
      </c>
      <c r="E155" s="43">
        <v>0</v>
      </c>
      <c r="F155" s="43">
        <v>0</v>
      </c>
      <c r="G155" s="43">
        <v>0</v>
      </c>
      <c r="H155" s="43">
        <v>0</v>
      </c>
      <c r="I155" s="24">
        <f>H155-G155</f>
        <v>0</v>
      </c>
      <c r="J155" s="25" t="str">
        <f>IF(I155=0,"",I155/H155)</f>
        <v/>
      </c>
      <c r="K155" s="44">
        <v>0</v>
      </c>
    </row>
    <row r="156" spans="1:11" hidden="1" x14ac:dyDescent="0.3">
      <c r="A156" s="54"/>
      <c r="B156" s="21"/>
      <c r="C156" s="22"/>
      <c r="D156" s="23"/>
      <c r="E156" s="24"/>
      <c r="F156" s="24"/>
      <c r="G156" s="24"/>
      <c r="H156" s="24"/>
      <c r="I156" s="24"/>
      <c r="J156" s="25"/>
      <c r="K156" s="26"/>
    </row>
    <row r="157" spans="1:11" hidden="1" x14ac:dyDescent="0.3">
      <c r="A157" s="27" t="s">
        <v>241</v>
      </c>
      <c r="B157" s="21"/>
      <c r="C157" s="46">
        <f t="shared" ref="C157:H157" si="30">SUM(C158:C158)</f>
        <v>0</v>
      </c>
      <c r="D157" s="47">
        <f t="shared" si="30"/>
        <v>0</v>
      </c>
      <c r="E157" s="48">
        <f t="shared" si="30"/>
        <v>0</v>
      </c>
      <c r="F157" s="48">
        <f t="shared" si="30"/>
        <v>0</v>
      </c>
      <c r="G157" s="48">
        <f t="shared" si="30"/>
        <v>0</v>
      </c>
      <c r="H157" s="48">
        <f t="shared" si="30"/>
        <v>0</v>
      </c>
      <c r="I157" s="48">
        <f>H157-G157</f>
        <v>0</v>
      </c>
      <c r="J157" s="52" t="str">
        <f>IF(I157=0,"",I157/H157)</f>
        <v/>
      </c>
      <c r="K157" s="49">
        <f>SUM(K158)</f>
        <v>0</v>
      </c>
    </row>
    <row r="158" spans="1:11" hidden="1" x14ac:dyDescent="0.3">
      <c r="A158" s="34" t="s">
        <v>241</v>
      </c>
      <c r="B158" s="21"/>
      <c r="C158" s="41">
        <v>0</v>
      </c>
      <c r="D158" s="42">
        <v>0</v>
      </c>
      <c r="E158" s="43">
        <v>0</v>
      </c>
      <c r="F158" s="43">
        <v>0</v>
      </c>
      <c r="G158" s="43">
        <v>0</v>
      </c>
      <c r="H158" s="43">
        <v>0</v>
      </c>
      <c r="I158" s="24">
        <f>H158-G158</f>
        <v>0</v>
      </c>
      <c r="J158" s="25" t="str">
        <f>IF(I158=0,"",I158/H158)</f>
        <v/>
      </c>
      <c r="K158" s="44">
        <v>0</v>
      </c>
    </row>
    <row r="159" spans="1:11" hidden="1" x14ac:dyDescent="0.3">
      <c r="A159" s="54"/>
      <c r="B159" s="21"/>
      <c r="C159" s="22"/>
      <c r="D159" s="23"/>
      <c r="E159" s="24"/>
      <c r="F159" s="24"/>
      <c r="G159" s="24"/>
      <c r="H159" s="24"/>
      <c r="I159" s="24"/>
      <c r="J159" s="25"/>
      <c r="K159" s="26"/>
    </row>
    <row r="160" spans="1:11" hidden="1" x14ac:dyDescent="0.3">
      <c r="A160" s="27" t="s">
        <v>243</v>
      </c>
      <c r="B160" s="21"/>
      <c r="C160" s="46">
        <f t="shared" ref="C160:H160" si="31">SUM(C161:C161)</f>
        <v>0</v>
      </c>
      <c r="D160" s="47">
        <f t="shared" si="31"/>
        <v>0</v>
      </c>
      <c r="E160" s="48">
        <f t="shared" si="31"/>
        <v>0</v>
      </c>
      <c r="F160" s="48">
        <f t="shared" si="31"/>
        <v>0</v>
      </c>
      <c r="G160" s="48">
        <f t="shared" si="31"/>
        <v>0</v>
      </c>
      <c r="H160" s="48">
        <f t="shared" si="31"/>
        <v>0</v>
      </c>
      <c r="I160" s="48">
        <f>H160-G160</f>
        <v>0</v>
      </c>
      <c r="J160" s="52" t="str">
        <f>IF(I160=0,"",I160/H160)</f>
        <v/>
      </c>
      <c r="K160" s="49">
        <f>SUM(K161)</f>
        <v>0</v>
      </c>
    </row>
    <row r="161" spans="1:11" hidden="1" x14ac:dyDescent="0.3">
      <c r="A161" s="34" t="s">
        <v>243</v>
      </c>
      <c r="B161" s="21"/>
      <c r="C161" s="41">
        <v>0</v>
      </c>
      <c r="D161" s="42">
        <v>0</v>
      </c>
      <c r="E161" s="43">
        <v>0</v>
      </c>
      <c r="F161" s="43">
        <v>0</v>
      </c>
      <c r="G161" s="43">
        <v>0</v>
      </c>
      <c r="H161" s="43">
        <v>0</v>
      </c>
      <c r="I161" s="24">
        <f>H161-G161</f>
        <v>0</v>
      </c>
      <c r="J161" s="25" t="str">
        <f>IF(I161=0,"",I161/H161)</f>
        <v/>
      </c>
      <c r="K161" s="44">
        <v>0</v>
      </c>
    </row>
    <row r="162" spans="1:11" hidden="1" x14ac:dyDescent="0.3">
      <c r="A162" s="54"/>
      <c r="B162" s="21"/>
      <c r="C162" s="22"/>
      <c r="D162" s="23"/>
      <c r="E162" s="24"/>
      <c r="F162" s="24"/>
      <c r="G162" s="24"/>
      <c r="H162" s="24"/>
      <c r="I162" s="24"/>
      <c r="J162" s="25" t="s">
        <v>251</v>
      </c>
      <c r="K162" s="26"/>
    </row>
    <row r="163" spans="1:11" hidden="1" x14ac:dyDescent="0.3">
      <c r="A163" s="27" t="s">
        <v>245</v>
      </c>
      <c r="B163" s="21"/>
      <c r="C163" s="46">
        <f t="shared" ref="C163:H163" si="32">SUM(C164:C164)</f>
        <v>0</v>
      </c>
      <c r="D163" s="47">
        <f t="shared" si="32"/>
        <v>0</v>
      </c>
      <c r="E163" s="48">
        <f t="shared" si="32"/>
        <v>0</v>
      </c>
      <c r="F163" s="48">
        <f t="shared" si="32"/>
        <v>0</v>
      </c>
      <c r="G163" s="48">
        <f t="shared" si="32"/>
        <v>0</v>
      </c>
      <c r="H163" s="48">
        <f t="shared" si="32"/>
        <v>0</v>
      </c>
      <c r="I163" s="48">
        <f>H163-G163</f>
        <v>0</v>
      </c>
      <c r="J163" s="52" t="str">
        <f>IF(I163=0,"",I163/H163)</f>
        <v/>
      </c>
      <c r="K163" s="49">
        <f>SUM(K164)</f>
        <v>0</v>
      </c>
    </row>
    <row r="164" spans="1:11" hidden="1" x14ac:dyDescent="0.3">
      <c r="A164" s="34" t="s">
        <v>245</v>
      </c>
      <c r="B164" s="21"/>
      <c r="C164" s="41">
        <v>0</v>
      </c>
      <c r="D164" s="42">
        <v>0</v>
      </c>
      <c r="E164" s="43">
        <v>0</v>
      </c>
      <c r="F164" s="43">
        <v>0</v>
      </c>
      <c r="G164" s="43">
        <v>0</v>
      </c>
      <c r="H164" s="43">
        <v>0</v>
      </c>
      <c r="I164" s="24">
        <f>H164-G164</f>
        <v>0</v>
      </c>
      <c r="J164" s="25" t="str">
        <f>IF(I164=0,"",I164/H164)</f>
        <v/>
      </c>
      <c r="K164" s="44">
        <v>0</v>
      </c>
    </row>
    <row r="165" spans="1:11" hidden="1" x14ac:dyDescent="0.3">
      <c r="A165" s="34"/>
      <c r="B165" s="21"/>
      <c r="C165" s="22"/>
      <c r="D165" s="23"/>
      <c r="E165" s="24"/>
      <c r="F165" s="24"/>
      <c r="G165" s="24"/>
      <c r="H165" s="24"/>
      <c r="I165" s="24"/>
      <c r="J165" s="25" t="str">
        <f>IF(I165=0,"",I165/H165)</f>
        <v/>
      </c>
      <c r="K165" s="26"/>
    </row>
    <row r="166" spans="1:11" x14ac:dyDescent="0.3">
      <c r="A166" s="59" t="s">
        <v>252</v>
      </c>
      <c r="B166" s="60">
        <v>1</v>
      </c>
      <c r="C166" s="61">
        <f t="shared" ref="C166:H166" si="33">C7+C75+C103+C110+C117+C135+C138+C148+C151+C154+C157+C160+C163</f>
        <v>13020583</v>
      </c>
      <c r="D166" s="62">
        <f t="shared" si="33"/>
        <v>2304347</v>
      </c>
      <c r="E166" s="63">
        <f t="shared" si="33"/>
        <v>2277434</v>
      </c>
      <c r="F166" s="63">
        <f t="shared" si="33"/>
        <v>440143</v>
      </c>
      <c r="G166" s="63">
        <f t="shared" si="33"/>
        <v>2096482</v>
      </c>
      <c r="H166" s="63">
        <f t="shared" si="33"/>
        <v>2277434</v>
      </c>
      <c r="I166" s="63">
        <f>H166-G166</f>
        <v>180952</v>
      </c>
      <c r="J166" s="64">
        <f>IF(I166=0,"",I166/H166)</f>
        <v>7.9454333254004292E-2</v>
      </c>
      <c r="K166" s="65">
        <f>K7+K75+K103+K110+K117+K135+K138+K148+K151+K154+K157+K160+K163</f>
        <v>2304347</v>
      </c>
    </row>
  </sheetData>
  <mergeCells count="3">
    <mergeCell ref="A1:K1"/>
    <mergeCell ref="A2:A3"/>
    <mergeCell ref="B2: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Apependix M</vt:lpstr>
      <vt:lpstr>Appendix M(i)</vt:lpstr>
      <vt:lpstr>Appendix M(ii)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Thuthukani Zondo</dc:creator>
  <cp:lastModifiedBy>Thuthukani Zondo</cp:lastModifiedBy>
  <dcterms:created xsi:type="dcterms:W3CDTF">2024-01-18T09:53:45Z</dcterms:created>
  <dcterms:modified xsi:type="dcterms:W3CDTF">2024-02-05T09:10:32Z</dcterms:modified>
</cp:coreProperties>
</file>